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45e7e0661c940a/07. Leixoes/02. Docs_SAD/"/>
    </mc:Choice>
  </mc:AlternateContent>
  <xr:revisionPtr revIDLastSave="581" documentId="8_{F25A97A2-A8B5-3F40-A719-B0883395BFF1}" xr6:coauthVersionLast="47" xr6:coauthVersionMax="47" xr10:uidLastSave="{CC67A6FE-ACF4-4975-AE25-8E80AF9AD355}"/>
  <bookViews>
    <workbookView xWindow="-110" yWindow="-110" windowWidth="38620" windowHeight="21100" xr2:uid="{83C8C003-BA6D-41F8-80B4-65857C3A80BD}"/>
  </bookViews>
  <sheets>
    <sheet name="main" sheetId="2" r:id="rId1"/>
  </sheets>
  <definedNames>
    <definedName name="_xlnm.Print_Area" localSheetId="0">main!$A$1:$X$99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3" i="2" l="1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W53" i="2"/>
  <c r="W89" i="2"/>
  <c r="W92" i="2" s="1"/>
  <c r="W95" i="2" s="1"/>
  <c r="W97" i="2" s="1"/>
  <c r="W66" i="2"/>
  <c r="W54" i="2"/>
  <c r="W67" i="2" s="1"/>
  <c r="W48" i="2"/>
  <c r="W34" i="2"/>
  <c r="W20" i="2"/>
  <c r="V89" i="2"/>
  <c r="V92" i="2" s="1"/>
  <c r="V95" i="2" s="1"/>
  <c r="V97" i="2" s="1"/>
  <c r="U89" i="2"/>
  <c r="U92" i="2" s="1"/>
  <c r="U95" i="2" s="1"/>
  <c r="T89" i="2"/>
  <c r="T92" i="2" s="1"/>
  <c r="T95" i="2" s="1"/>
  <c r="S89" i="2"/>
  <c r="S92" i="2" s="1"/>
  <c r="S95" i="2" s="1"/>
  <c r="R89" i="2"/>
  <c r="R92" i="2" s="1"/>
  <c r="R95" i="2" s="1"/>
  <c r="Q89" i="2"/>
  <c r="Q92" i="2" s="1"/>
  <c r="Q95" i="2" s="1"/>
  <c r="P89" i="2"/>
  <c r="P92" i="2" s="1"/>
  <c r="P95" i="2" s="1"/>
  <c r="O89" i="2"/>
  <c r="O92" i="2" s="1"/>
  <c r="O95" i="2" s="1"/>
  <c r="N89" i="2"/>
  <c r="N92" i="2" s="1"/>
  <c r="N95" i="2" s="1"/>
  <c r="M89" i="2"/>
  <c r="M92" i="2" s="1"/>
  <c r="M95" i="2" s="1"/>
  <c r="L89" i="2"/>
  <c r="L92" i="2" s="1"/>
  <c r="L95" i="2" s="1"/>
  <c r="K89" i="2"/>
  <c r="K92" i="2" s="1"/>
  <c r="K95" i="2" s="1"/>
  <c r="J89" i="2"/>
  <c r="J92" i="2" s="1"/>
  <c r="J95" i="2" s="1"/>
  <c r="I89" i="2"/>
  <c r="I92" i="2" s="1"/>
  <c r="I95" i="2" s="1"/>
  <c r="H89" i="2"/>
  <c r="H92" i="2" s="1"/>
  <c r="H95" i="2" s="1"/>
  <c r="G89" i="2"/>
  <c r="G92" i="2" s="1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H67" i="2" s="1"/>
  <c r="G54" i="2"/>
  <c r="G67" i="2" s="1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V20" i="2"/>
  <c r="V35" i="2" s="1"/>
  <c r="U20" i="2"/>
  <c r="U35" i="2" s="1"/>
  <c r="T20" i="2"/>
  <c r="T35" i="2" s="1"/>
  <c r="S20" i="2"/>
  <c r="S35" i="2" s="1"/>
  <c r="R20" i="2"/>
  <c r="R35" i="2" s="1"/>
  <c r="Q20" i="2"/>
  <c r="Q35" i="2" s="1"/>
  <c r="P20" i="2"/>
  <c r="P35" i="2" s="1"/>
  <c r="O20" i="2"/>
  <c r="O35" i="2" s="1"/>
  <c r="N20" i="2"/>
  <c r="N35" i="2" s="1"/>
  <c r="M20" i="2"/>
  <c r="M35" i="2" s="1"/>
  <c r="L20" i="2"/>
  <c r="L35" i="2" s="1"/>
  <c r="K20" i="2"/>
  <c r="K35" i="2" s="1"/>
  <c r="J20" i="2"/>
  <c r="J35" i="2" s="1"/>
  <c r="I20" i="2"/>
  <c r="I35" i="2" s="1"/>
  <c r="H20" i="2"/>
  <c r="H35" i="2" s="1"/>
  <c r="G20" i="2"/>
  <c r="G35" i="2" s="1"/>
  <c r="C69" i="2"/>
  <c r="D69" i="2"/>
  <c r="E69" i="2"/>
  <c r="F69" i="2"/>
  <c r="W35" i="2" l="1"/>
  <c r="W69" i="2" s="1"/>
  <c r="V67" i="2"/>
  <c r="V69" i="2" s="1"/>
  <c r="U67" i="2"/>
  <c r="T67" i="2"/>
  <c r="S67" i="2"/>
  <c r="R67" i="2"/>
  <c r="P67" i="2"/>
  <c r="O67" i="2"/>
  <c r="N67" i="2"/>
  <c r="M67" i="2"/>
  <c r="M69" i="2" s="1"/>
  <c r="L67" i="2"/>
  <c r="K67" i="2"/>
  <c r="J67" i="2"/>
  <c r="I67" i="2"/>
  <c r="Q67" i="2"/>
  <c r="G95" i="2"/>
  <c r="G97" i="2"/>
  <c r="U69" i="2"/>
  <c r="T69" i="2"/>
  <c r="S69" i="2"/>
  <c r="R69" i="2"/>
  <c r="Q69" i="2"/>
  <c r="P69" i="2"/>
  <c r="G69" i="2"/>
  <c r="O69" i="2"/>
  <c r="N69" i="2"/>
  <c r="L69" i="2"/>
  <c r="K69" i="2"/>
  <c r="J69" i="2"/>
  <c r="I69" i="2"/>
  <c r="H6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</author>
  </authors>
  <commentList>
    <comment ref="V53" authorId="0" shapeId="0" xr:uid="{79B2C184-2009-4C3D-A8B5-3938827CDE11}">
      <text>
        <r>
          <rPr>
            <b/>
            <sz val="9"/>
            <color indexed="81"/>
            <rFont val="Tahoma"/>
            <family val="2"/>
          </rPr>
          <t>CC:</t>
        </r>
        <r>
          <rPr>
            <sz val="9"/>
            <color indexed="81"/>
            <rFont val="Tahoma"/>
            <family val="2"/>
          </rPr>
          <t xml:space="preserve">
724415.45 -&gt; Fornecedores
3767273.76 -&gt; Estado e outros entes públicos
503151.44 -&gt; Outras dívidas a pagar</t>
        </r>
      </text>
    </comment>
    <comment ref="W53" authorId="0" shapeId="0" xr:uid="{B9D2189B-E476-4B19-9941-CC79BFD878A3}">
      <text>
        <r>
          <rPr>
            <b/>
            <sz val="9"/>
            <color indexed="81"/>
            <rFont val="Tahoma"/>
            <family val="2"/>
          </rPr>
          <t>CC:</t>
        </r>
        <r>
          <rPr>
            <sz val="9"/>
            <color indexed="81"/>
            <rFont val="Tahoma"/>
            <family val="2"/>
          </rPr>
          <t xml:space="preserve">
699360.25 -&gt; Fornecedores
3656845.52 -&gt; Estado e outros entes públicos
436611.03 -&gt; Outras dívidas a pagar</t>
        </r>
      </text>
    </comment>
  </commentList>
</comments>
</file>

<file path=xl/sharedStrings.xml><?xml version="1.0" encoding="utf-8"?>
<sst xmlns="http://schemas.openxmlformats.org/spreadsheetml/2006/main" count="174" uniqueCount="111">
  <si>
    <t>31/12/2006</t>
  </si>
  <si>
    <t>31/12/2007</t>
  </si>
  <si>
    <t>31/12/2008</t>
  </si>
  <si>
    <t>31/12/2009</t>
  </si>
  <si>
    <t>31/12/2012</t>
  </si>
  <si>
    <t>30/06/2013</t>
  </si>
  <si>
    <t>31/12/2013</t>
  </si>
  <si>
    <t>30/06/2014</t>
  </si>
  <si>
    <t>31/12/2014</t>
  </si>
  <si>
    <t>30/06/2015</t>
  </si>
  <si>
    <t>31/12/2015</t>
  </si>
  <si>
    <t>30/06/2016</t>
  </si>
  <si>
    <t>30/06/2017</t>
  </si>
  <si>
    <t>30/06/2018</t>
  </si>
  <si>
    <t>30/06/2019</t>
  </si>
  <si>
    <t>30/06/2020</t>
  </si>
  <si>
    <t>30/06/2021</t>
  </si>
  <si>
    <t>30/06/2022</t>
  </si>
  <si>
    <t>30/06/2023</t>
  </si>
  <si>
    <t>30/06/2024</t>
  </si>
  <si>
    <t>EUR</t>
  </si>
  <si>
    <t>12 meses</t>
  </si>
  <si>
    <t>POC</t>
  </si>
  <si>
    <t>SNC</t>
  </si>
  <si>
    <t xml:space="preserve"> Balanço</t>
  </si>
  <si>
    <t xml:space="preserve"> Activos fixos tangíveis</t>
  </si>
  <si>
    <t xml:space="preserve"> Propriedades de investimento</t>
  </si>
  <si>
    <t xml:space="preserve"> Goodwill</t>
  </si>
  <si>
    <t xml:space="preserve"> Activos intangíveis</t>
  </si>
  <si>
    <t xml:space="preserve"> Activos biológicos</t>
  </si>
  <si>
    <t xml:space="preserve"> Participações financeiras - método equivalência patrimonial</t>
  </si>
  <si>
    <t xml:space="preserve"> Participações financeiras - outros métodos</t>
  </si>
  <si>
    <t xml:space="preserve"> Accionistas/sócios não correntes</t>
  </si>
  <si>
    <t xml:space="preserve"> Outros activos financeiros</t>
  </si>
  <si>
    <t xml:space="preserve"> Activos por impostos diferidos</t>
  </si>
  <si>
    <t xml:space="preserve"> Investimentos financeiros</t>
  </si>
  <si>
    <t xml:space="preserve"> Total do activo não corrente</t>
  </si>
  <si>
    <t xml:space="preserve"> Inventários</t>
  </si>
  <si>
    <t xml:space="preserve"> Clientes</t>
  </si>
  <si>
    <t xml:space="preserve"> Adiantamentos a fornecedores</t>
  </si>
  <si>
    <t xml:space="preserve"> Estado e outros entes públicos</t>
  </si>
  <si>
    <t xml:space="preserve"> Accionistas (sócios) correntes</t>
  </si>
  <si>
    <t xml:space="preserve"> Outras contas a receber</t>
  </si>
  <si>
    <t xml:space="preserve"> Diferimentos</t>
  </si>
  <si>
    <t xml:space="preserve"> Activos financeiros detidos para negociação</t>
  </si>
  <si>
    <t xml:space="preserve"> Outros activos financeiros correntes</t>
  </si>
  <si>
    <t xml:space="preserve"> Activos não correntes detidos para venda</t>
  </si>
  <si>
    <t xml:space="preserve"> Outros activos correntes</t>
  </si>
  <si>
    <t xml:space="preserve"> Caixa e depósitos bancários</t>
  </si>
  <si>
    <t xml:space="preserve"> Total do activo corrente</t>
  </si>
  <si>
    <t xml:space="preserve"> Total do activo</t>
  </si>
  <si>
    <t xml:space="preserve"> Capital realizado</t>
  </si>
  <si>
    <t xml:space="preserve"> Acções (quotas) próprias</t>
  </si>
  <si>
    <t xml:space="preserve"> Outros instrumentos de capital próprio</t>
  </si>
  <si>
    <t xml:space="preserve"> Prémios emissão</t>
  </si>
  <si>
    <t xml:space="preserve"> Reservas legais</t>
  </si>
  <si>
    <t xml:space="preserve"> Outras reservas</t>
  </si>
  <si>
    <t xml:space="preserve"> Resultados transitados</t>
  </si>
  <si>
    <t xml:space="preserve"> Ajustamentos em activos financeiros</t>
  </si>
  <si>
    <t xml:space="preserve"> Excedentes de revalorização</t>
  </si>
  <si>
    <t xml:space="preserve"> Outras variações nos capitais próprios</t>
  </si>
  <si>
    <t xml:space="preserve"> Resultado líquido do período</t>
  </si>
  <si>
    <t xml:space="preserve"> Dividendos antecipados</t>
  </si>
  <si>
    <t xml:space="preserve"> Total do capital próprio</t>
  </si>
  <si>
    <t xml:space="preserve"> Provisões</t>
  </si>
  <si>
    <t xml:space="preserve"> Financiamentos obtidos não correntes</t>
  </si>
  <si>
    <t xml:space="preserve"> Responsabilidades por benefícios pós-emprego</t>
  </si>
  <si>
    <t xml:space="preserve"> Passivos por impostos diferidos</t>
  </si>
  <si>
    <t xml:space="preserve"> Outras contas a pagar não correntes</t>
  </si>
  <si>
    <t xml:space="preserve"> Total do passivo não corrente</t>
  </si>
  <si>
    <t xml:space="preserve"> Fornecedores</t>
  </si>
  <si>
    <t xml:space="preserve"> Adiantamentos de clientes</t>
  </si>
  <si>
    <t xml:space="preserve"> Accionistas (sócios)</t>
  </si>
  <si>
    <t xml:space="preserve"> Financiamentos obtidos correntes</t>
  </si>
  <si>
    <t xml:space="preserve"> Outras contas a pagar correntes</t>
  </si>
  <si>
    <t xml:space="preserve"> Passivos financeiros detidos para negociação</t>
  </si>
  <si>
    <t xml:space="preserve"> Outros passivos financeiros</t>
  </si>
  <si>
    <t xml:space="preserve"> Passivos não correntes detidos para venda</t>
  </si>
  <si>
    <t xml:space="preserve"> Outros passivos correntes</t>
  </si>
  <si>
    <t xml:space="preserve"> Total do passivo corrente</t>
  </si>
  <si>
    <t xml:space="preserve"> Total do passivo</t>
  </si>
  <si>
    <t xml:space="preserve"> Demonstraçao dos resultados</t>
  </si>
  <si>
    <t xml:space="preserve"> Vendas e serviços prestados</t>
  </si>
  <si>
    <t xml:space="preserve"> Subsídios à exploração</t>
  </si>
  <si>
    <t xml:space="preserve"> Ganhos/perdas imputados de subsidiárias, associadas e empreendimentos conjuntos</t>
  </si>
  <si>
    <t xml:space="preserve"> Variação nos inventários da produção</t>
  </si>
  <si>
    <t xml:space="preserve"> Trabalhos para a própria entidade</t>
  </si>
  <si>
    <t xml:space="preserve"> Custo mercadorias vendidas, matérias consumidas</t>
  </si>
  <si>
    <t xml:space="preserve"> Fornecimentos e serviços externos</t>
  </si>
  <si>
    <t xml:space="preserve"> Gastos com o pessoal</t>
  </si>
  <si>
    <t xml:space="preserve"> Imparidade de inventários (perdas/reversões)</t>
  </si>
  <si>
    <t xml:space="preserve"> Imparidade de dívidas a receber (perdas/reversões)</t>
  </si>
  <si>
    <t xml:space="preserve"> Provisões (aumentos/reduções)</t>
  </si>
  <si>
    <t xml:space="preserve"> Imparidade de investimentos não depreciáveis/amortizáveis (perdas/reversões)</t>
  </si>
  <si>
    <t xml:space="preserve"> Imparidades-outras (perdas/reversões)</t>
  </si>
  <si>
    <t xml:space="preserve"> Aumentos/reduções de justo valor</t>
  </si>
  <si>
    <t xml:space="preserve"> Outros rendimentos e ganhos</t>
  </si>
  <si>
    <t xml:space="preserve"> Outros gastos e perdas</t>
  </si>
  <si>
    <t xml:space="preserve"> Resultado antes de depreciações, gastos de financiamento e impostos</t>
  </si>
  <si>
    <t xml:space="preserve"> Gastos/reversões de depreciação e de amortização</t>
  </si>
  <si>
    <t xml:space="preserve"> Imparidade de investimentos depreciáveis/amortizáveis (perdas/reversões)</t>
  </si>
  <si>
    <t xml:space="preserve"> Resultado antes de gastos de financiamento e impostos</t>
  </si>
  <si>
    <t xml:space="preserve"> Juros e rendimentos similares obtidos</t>
  </si>
  <si>
    <t xml:space="preserve"> Juros e gastos similares suportados</t>
  </si>
  <si>
    <t xml:space="preserve"> Resultado antes de impostos</t>
  </si>
  <si>
    <t xml:space="preserve"> Imposto sobre o rendimento do período</t>
  </si>
  <si>
    <t xml:space="preserve"> Resultado líquido-actividades descontinuadas</t>
  </si>
  <si>
    <t>check: balance sheet</t>
  </si>
  <si>
    <t>Período</t>
  </si>
  <si>
    <t>Normativo Contabilístico</t>
  </si>
  <si>
    <t>Moeda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</si>
</sst>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0"/>
    <numFmt numFmtId="165" formatCode="_-* #,##0_-;\-* #,##0_-;_-* &quot;-&quot;??_-;_-@_-"/>
    <numFmt numFmtId="166" formatCode="###,##0.00"/>
  </numFmts>
  <fonts count="16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u/>
      <sz val="10"/>
      <color indexed="63"/>
      <name val="Calibri"/>
      <family val="2"/>
      <scheme val="minor"/>
    </font>
    <font>
      <i/>
      <sz val="10"/>
      <color indexed="8"/>
      <name val="Calibri"/>
      <family val="2"/>
      <scheme val="minor"/>
    </font>
    <font>
      <i/>
      <sz val="10"/>
      <color indexed="63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3" fillId="3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164" fontId="6" fillId="2" borderId="0" xfId="0" applyNumberFormat="1" applyFont="1" applyFill="1" applyAlignment="1">
      <alignment horizontal="right" vertical="center"/>
    </xf>
    <xf numFmtId="0" fontId="8" fillId="4" borderId="1" xfId="0" applyFont="1" applyFill="1" applyBorder="1" applyAlignment="1">
      <alignment horizontal="right" vertical="center" wrapText="1"/>
    </xf>
    <xf numFmtId="164" fontId="8" fillId="4" borderId="1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 wrapText="1"/>
    </xf>
    <xf numFmtId="164" fontId="9" fillId="5" borderId="2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8" fillId="4" borderId="3" xfId="0" applyFont="1" applyFill="1" applyBorder="1" applyAlignment="1">
      <alignment horizontal="right" vertical="center" wrapText="1"/>
    </xf>
    <xf numFmtId="164" fontId="8" fillId="4" borderId="3" xfId="0" applyNumberFormat="1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 wrapText="1"/>
    </xf>
    <xf numFmtId="164" fontId="8" fillId="5" borderId="2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 wrapText="1"/>
    </xf>
    <xf numFmtId="0" fontId="10" fillId="0" borderId="0" xfId="0" applyFont="1"/>
    <xf numFmtId="0" fontId="1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top" wrapText="1"/>
    </xf>
    <xf numFmtId="0" fontId="3" fillId="3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Border="1"/>
    <xf numFmtId="165" fontId="8" fillId="4" borderId="1" xfId="1" applyNumberFormat="1" applyFont="1" applyFill="1" applyBorder="1" applyAlignment="1">
      <alignment horizontal="right" vertical="center"/>
    </xf>
    <xf numFmtId="165" fontId="9" fillId="5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top" wrapText="1"/>
    </xf>
    <xf numFmtId="14" fontId="3" fillId="3" borderId="0" xfId="0" applyNumberFormat="1" applyFont="1" applyFill="1" applyAlignment="1">
      <alignment horizontal="right" vertical="center" wrapText="1"/>
    </xf>
    <xf numFmtId="4" fontId="2" fillId="0" borderId="0" xfId="0" applyNumberFormat="1" applyFont="1"/>
    <xf numFmtId="166" fontId="6" fillId="2" borderId="0" xfId="0" applyNumberFormat="1" applyFont="1" applyFill="1" applyAlignment="1">
      <alignment horizontal="right" vertical="center"/>
    </xf>
    <xf numFmtId="165" fontId="2" fillId="0" borderId="0" xfId="1" applyNumberFormat="1" applyFont="1" applyFill="1" applyBorder="1"/>
    <xf numFmtId="0" fontId="6" fillId="0" borderId="0" xfId="0" applyFont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73809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B2CBE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85858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8450-BB12-4C40-A39D-FA1AA03D369D}">
  <sheetPr>
    <tabColor rgb="FF002060"/>
  </sheetPr>
  <dimension ref="B2:Y98"/>
  <sheetViews>
    <sheetView showGridLines="0" tabSelected="1" view="pageBreakPreview" zoomScale="145" zoomScaleNormal="70" zoomScaleSheetLayoutView="145" workbookViewId="0">
      <pane xSplit="2" ySplit="5" topLeftCell="L80" activePane="bottomRight" state="frozen"/>
      <selection pane="topRight" activeCell="D1" sqref="D1"/>
      <selection pane="bottomLeft" activeCell="A6" sqref="A6"/>
      <selection pane="bottomRight" activeCell="W97" sqref="W97"/>
    </sheetView>
  </sheetViews>
  <sheetFormatPr defaultColWidth="8.90625" defaultRowHeight="18.899999999999999" customHeight="1" outlineLevelRow="1" outlineLevelCol="1" x14ac:dyDescent="0.3"/>
  <cols>
    <col min="1" max="1" width="2.1796875" style="1" customWidth="1"/>
    <col min="2" max="2" width="65.36328125" style="6" bestFit="1" customWidth="1"/>
    <col min="3" max="6" width="9.81640625" style="6" hidden="1" customWidth="1" outlineLevel="1"/>
    <col min="7" max="7" width="11.81640625" style="6" bestFit="1" customWidth="1" collapsed="1"/>
    <col min="8" max="8" width="11.81640625" style="6" bestFit="1" customWidth="1"/>
    <col min="9" max="12" width="10.36328125" style="6" bestFit="1" customWidth="1"/>
    <col min="13" max="22" width="11.81640625" style="6" bestFit="1" customWidth="1"/>
    <col min="23" max="23" width="12.1796875" style="6" bestFit="1" customWidth="1"/>
    <col min="24" max="24" width="2.1796875" style="1" customWidth="1"/>
    <col min="25" max="25" width="11.54296875" style="1" bestFit="1" customWidth="1"/>
    <col min="26" max="26" width="11.08984375" style="1" bestFit="1" customWidth="1"/>
    <col min="27" max="27" width="12.1796875" style="1" customWidth="1"/>
    <col min="28" max="16384" width="8.90625" style="1"/>
  </cols>
  <sheetData>
    <row r="2" spans="2:23" ht="12.9" customHeight="1" x14ac:dyDescent="0.3">
      <c r="B2" s="30"/>
      <c r="C2" s="7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  <c r="M2" s="7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40">
        <v>45838</v>
      </c>
    </row>
    <row r="3" spans="2:23" ht="13" x14ac:dyDescent="0.3">
      <c r="B3" s="31" t="s">
        <v>110</v>
      </c>
      <c r="C3" s="21" t="s">
        <v>20</v>
      </c>
      <c r="D3" s="21" t="s">
        <v>20</v>
      </c>
      <c r="E3" s="21" t="s">
        <v>20</v>
      </c>
      <c r="F3" s="21" t="s">
        <v>20</v>
      </c>
      <c r="G3" s="21" t="s">
        <v>20</v>
      </c>
      <c r="H3" s="21" t="s">
        <v>20</v>
      </c>
      <c r="I3" s="21" t="s">
        <v>20</v>
      </c>
      <c r="J3" s="21" t="s">
        <v>20</v>
      </c>
      <c r="K3" s="21" t="s">
        <v>20</v>
      </c>
      <c r="L3" s="21" t="s">
        <v>20</v>
      </c>
      <c r="M3" s="21" t="s">
        <v>20</v>
      </c>
      <c r="N3" s="21" t="s">
        <v>20</v>
      </c>
      <c r="O3" s="21" t="s">
        <v>20</v>
      </c>
      <c r="P3" s="21" t="s">
        <v>20</v>
      </c>
      <c r="Q3" s="21" t="s">
        <v>20</v>
      </c>
      <c r="R3" s="21" t="s">
        <v>20</v>
      </c>
      <c r="S3" s="21" t="s">
        <v>20</v>
      </c>
      <c r="T3" s="21" t="s">
        <v>20</v>
      </c>
      <c r="U3" s="21" t="s">
        <v>20</v>
      </c>
      <c r="V3" s="21" t="s">
        <v>20</v>
      </c>
      <c r="W3" s="21" t="s">
        <v>20</v>
      </c>
    </row>
    <row r="4" spans="2:23" s="22" customFormat="1" ht="13" x14ac:dyDescent="0.3">
      <c r="B4" s="31" t="s">
        <v>108</v>
      </c>
      <c r="C4" s="21" t="s">
        <v>21</v>
      </c>
      <c r="D4" s="21" t="s">
        <v>21</v>
      </c>
      <c r="E4" s="21" t="s">
        <v>21</v>
      </c>
      <c r="F4" s="21" t="s">
        <v>21</v>
      </c>
      <c r="G4" s="21" t="s">
        <v>21</v>
      </c>
      <c r="H4" s="21" t="s">
        <v>21</v>
      </c>
      <c r="I4" s="21" t="s">
        <v>21</v>
      </c>
      <c r="J4" s="21" t="s">
        <v>21</v>
      </c>
      <c r="K4" s="21" t="s">
        <v>21</v>
      </c>
      <c r="L4" s="21" t="s">
        <v>21</v>
      </c>
      <c r="M4" s="21" t="s">
        <v>21</v>
      </c>
      <c r="N4" s="21" t="s">
        <v>21</v>
      </c>
      <c r="O4" s="21" t="s">
        <v>21</v>
      </c>
      <c r="P4" s="21" t="s">
        <v>21</v>
      </c>
      <c r="Q4" s="21" t="s">
        <v>21</v>
      </c>
      <c r="R4" s="21" t="s">
        <v>21</v>
      </c>
      <c r="S4" s="21" t="s">
        <v>21</v>
      </c>
      <c r="T4" s="21" t="s">
        <v>21</v>
      </c>
      <c r="U4" s="21" t="s">
        <v>21</v>
      </c>
      <c r="V4" s="21" t="s">
        <v>21</v>
      </c>
      <c r="W4" s="21" t="s">
        <v>21</v>
      </c>
    </row>
    <row r="5" spans="2:23" s="22" customFormat="1" ht="13" x14ac:dyDescent="0.3">
      <c r="B5" s="31" t="s">
        <v>109</v>
      </c>
      <c r="C5" s="21" t="s">
        <v>22</v>
      </c>
      <c r="D5" s="21" t="s">
        <v>22</v>
      </c>
      <c r="E5" s="21" t="s">
        <v>22</v>
      </c>
      <c r="F5" s="21" t="s">
        <v>22</v>
      </c>
      <c r="G5" s="21" t="s">
        <v>23</v>
      </c>
      <c r="H5" s="21" t="s">
        <v>23</v>
      </c>
      <c r="I5" s="21" t="s">
        <v>23</v>
      </c>
      <c r="J5" s="21" t="s">
        <v>23</v>
      </c>
      <c r="K5" s="21" t="s">
        <v>23</v>
      </c>
      <c r="L5" s="21" t="s">
        <v>23</v>
      </c>
      <c r="M5" s="21" t="s">
        <v>23</v>
      </c>
      <c r="N5" s="21" t="s">
        <v>23</v>
      </c>
      <c r="O5" s="21" t="s">
        <v>23</v>
      </c>
      <c r="P5" s="21" t="s">
        <v>23</v>
      </c>
      <c r="Q5" s="21" t="s">
        <v>23</v>
      </c>
      <c r="R5" s="21" t="s">
        <v>23</v>
      </c>
      <c r="S5" s="21" t="s">
        <v>23</v>
      </c>
      <c r="T5" s="21" t="s">
        <v>23</v>
      </c>
      <c r="U5" s="21" t="s">
        <v>23</v>
      </c>
      <c r="V5" s="21" t="s">
        <v>23</v>
      </c>
      <c r="W5" s="21" t="s">
        <v>23</v>
      </c>
    </row>
    <row r="6" spans="2:23" ht="18.899999999999999" customHeight="1" x14ac:dyDescent="0.3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2:23" ht="13" x14ac:dyDescent="0.3">
      <c r="B7" s="14" t="s">
        <v>24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ht="18.899999999999999" customHeight="1" x14ac:dyDescent="0.3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2:23" ht="12.9" customHeight="1" x14ac:dyDescent="0.3">
      <c r="B9" s="24" t="s">
        <v>25</v>
      </c>
      <c r="C9" s="8"/>
      <c r="D9" s="8"/>
      <c r="E9" s="8"/>
      <c r="F9" s="8"/>
      <c r="G9" s="9">
        <v>3970.3500000000004</v>
      </c>
      <c r="H9" s="9">
        <v>3970.3500000000004</v>
      </c>
      <c r="I9" s="9">
        <v>2306.8700000000003</v>
      </c>
      <c r="J9" s="9">
        <v>2306.8700000000003</v>
      </c>
      <c r="K9" s="9">
        <v>1403</v>
      </c>
      <c r="L9" s="9">
        <v>1403</v>
      </c>
      <c r="M9" s="9">
        <v>5405.51</v>
      </c>
      <c r="N9" s="9">
        <v>5405.51</v>
      </c>
      <c r="O9" s="9">
        <v>8596.2000000000007</v>
      </c>
      <c r="P9" s="9">
        <v>20874.09</v>
      </c>
      <c r="Q9" s="9">
        <v>185104.79</v>
      </c>
      <c r="R9" s="9">
        <v>159532.84</v>
      </c>
      <c r="S9" s="9">
        <v>146780.23000000001</v>
      </c>
      <c r="T9" s="9">
        <v>121599.14</v>
      </c>
      <c r="U9" s="9">
        <v>90183.16</v>
      </c>
      <c r="V9" s="9">
        <v>75181.070000000007</v>
      </c>
      <c r="W9" s="9">
        <v>106566.21</v>
      </c>
    </row>
    <row r="10" spans="2:23" ht="12.9" customHeight="1" x14ac:dyDescent="0.3">
      <c r="B10" s="24" t="s">
        <v>26</v>
      </c>
      <c r="C10" s="8"/>
      <c r="D10" s="8"/>
      <c r="E10" s="8"/>
      <c r="F10" s="8"/>
      <c r="G10" s="8"/>
      <c r="H10" s="9">
        <v>0</v>
      </c>
      <c r="I10" s="8"/>
      <c r="J10" s="9">
        <v>0</v>
      </c>
      <c r="K10" s="8"/>
      <c r="L10" s="9">
        <v>0</v>
      </c>
      <c r="M10" s="8"/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/>
    </row>
    <row r="11" spans="2:23" ht="12.9" customHeight="1" x14ac:dyDescent="0.3">
      <c r="B11" s="24" t="s">
        <v>27</v>
      </c>
      <c r="C11" s="8"/>
      <c r="D11" s="8"/>
      <c r="E11" s="8"/>
      <c r="F11" s="8"/>
      <c r="G11" s="8"/>
      <c r="H11" s="9">
        <v>0</v>
      </c>
      <c r="I11" s="8"/>
      <c r="J11" s="9">
        <v>0</v>
      </c>
      <c r="K11" s="8"/>
      <c r="L11" s="9">
        <v>0</v>
      </c>
      <c r="M11" s="8"/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/>
    </row>
    <row r="12" spans="2:23" ht="12.9" customHeight="1" x14ac:dyDescent="0.3">
      <c r="B12" s="24" t="s">
        <v>28</v>
      </c>
      <c r="C12" s="8"/>
      <c r="D12" s="8"/>
      <c r="E12" s="8"/>
      <c r="F12" s="8"/>
      <c r="G12" s="9">
        <v>350047.67</v>
      </c>
      <c r="H12" s="9">
        <v>350047.67</v>
      </c>
      <c r="I12" s="9">
        <v>350047.67</v>
      </c>
      <c r="J12" s="9">
        <v>350047.67</v>
      </c>
      <c r="K12" s="9">
        <v>350047.67</v>
      </c>
      <c r="L12" s="9">
        <v>350047.67</v>
      </c>
      <c r="M12" s="9">
        <v>360047.67</v>
      </c>
      <c r="N12" s="9">
        <v>360047.67</v>
      </c>
      <c r="O12" s="9">
        <v>321666.67</v>
      </c>
      <c r="P12" s="9">
        <v>523333.33999999997</v>
      </c>
      <c r="Q12" s="9">
        <v>345000</v>
      </c>
      <c r="R12" s="9">
        <v>312083.33999999997</v>
      </c>
      <c r="S12" s="9">
        <v>291772.89</v>
      </c>
      <c r="T12" s="9">
        <v>152445.13</v>
      </c>
      <c r="U12" s="9">
        <v>106697.90999999999</v>
      </c>
      <c r="V12" s="9">
        <v>72837.209999999992</v>
      </c>
      <c r="W12" s="9">
        <v>1012045.43</v>
      </c>
    </row>
    <row r="13" spans="2:23" ht="12.9" customHeight="1" x14ac:dyDescent="0.3">
      <c r="B13" s="24" t="s">
        <v>29</v>
      </c>
      <c r="C13" s="8"/>
      <c r="D13" s="8"/>
      <c r="E13" s="8"/>
      <c r="F13" s="8"/>
      <c r="G13" s="8"/>
      <c r="H13" s="9">
        <v>0</v>
      </c>
      <c r="I13" s="8"/>
      <c r="J13" s="9">
        <v>0</v>
      </c>
      <c r="K13" s="8"/>
      <c r="L13" s="9">
        <v>0</v>
      </c>
      <c r="M13" s="8"/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/>
    </row>
    <row r="14" spans="2:23" ht="12.9" customHeight="1" x14ac:dyDescent="0.3">
      <c r="B14" s="24" t="s">
        <v>30</v>
      </c>
      <c r="C14" s="8"/>
      <c r="D14" s="8"/>
      <c r="E14" s="8"/>
      <c r="F14" s="8"/>
      <c r="G14" s="8"/>
      <c r="H14" s="9">
        <v>0</v>
      </c>
      <c r="I14" s="8"/>
      <c r="J14" s="9">
        <v>0</v>
      </c>
      <c r="K14" s="8"/>
      <c r="L14" s="9">
        <v>0</v>
      </c>
      <c r="M14" s="8"/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/>
    </row>
    <row r="15" spans="2:23" ht="12.9" customHeight="1" x14ac:dyDescent="0.3">
      <c r="B15" s="24" t="s">
        <v>31</v>
      </c>
      <c r="C15" s="8"/>
      <c r="D15" s="8"/>
      <c r="E15" s="8"/>
      <c r="F15" s="8"/>
      <c r="G15" s="8"/>
      <c r="H15" s="9">
        <v>0</v>
      </c>
      <c r="I15" s="8"/>
      <c r="J15" s="9">
        <v>0</v>
      </c>
      <c r="K15" s="8"/>
      <c r="L15" s="9">
        <v>0</v>
      </c>
      <c r="M15" s="8"/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/>
    </row>
    <row r="16" spans="2:23" ht="12.9" customHeight="1" x14ac:dyDescent="0.3">
      <c r="B16" s="24" t="s">
        <v>32</v>
      </c>
      <c r="C16" s="8"/>
      <c r="D16" s="8"/>
      <c r="E16" s="8"/>
      <c r="F16" s="8"/>
      <c r="G16" s="8"/>
      <c r="H16" s="9">
        <v>0</v>
      </c>
      <c r="I16" s="8"/>
      <c r="J16" s="9">
        <v>0</v>
      </c>
      <c r="K16" s="8"/>
      <c r="L16" s="9">
        <v>0</v>
      </c>
      <c r="M16" s="8"/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/>
    </row>
    <row r="17" spans="2:23" ht="12.9" customHeight="1" x14ac:dyDescent="0.3">
      <c r="B17" s="24" t="s">
        <v>33</v>
      </c>
      <c r="C17" s="8"/>
      <c r="D17" s="8"/>
      <c r="E17" s="8"/>
      <c r="F17" s="8"/>
      <c r="G17" s="8"/>
      <c r="H17" s="9">
        <v>0</v>
      </c>
      <c r="I17" s="8"/>
      <c r="J17" s="9">
        <v>0</v>
      </c>
      <c r="K17" s="8"/>
      <c r="L17" s="9">
        <v>0</v>
      </c>
      <c r="M17" s="8"/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/>
    </row>
    <row r="18" spans="2:23" ht="12.9" customHeight="1" x14ac:dyDescent="0.3">
      <c r="B18" s="24" t="s">
        <v>34</v>
      </c>
      <c r="C18" s="8"/>
      <c r="D18" s="8"/>
      <c r="E18" s="8"/>
      <c r="F18" s="8"/>
      <c r="G18" s="9">
        <v>762299.67999999993</v>
      </c>
      <c r="H18" s="9">
        <v>762299.67999999993</v>
      </c>
      <c r="I18" s="9">
        <v>375440.23000000004</v>
      </c>
      <c r="J18" s="9">
        <v>375440.23000000004</v>
      </c>
      <c r="K18" s="9">
        <v>271604.33</v>
      </c>
      <c r="L18" s="9">
        <v>271604.33</v>
      </c>
      <c r="M18" s="9">
        <v>2079.239</v>
      </c>
      <c r="N18" s="9">
        <v>2079.239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/>
    </row>
    <row r="19" spans="2:23" ht="12.9" customHeight="1" x14ac:dyDescent="0.3">
      <c r="B19" s="24" t="s">
        <v>35</v>
      </c>
      <c r="C19" s="8"/>
      <c r="D19" s="8"/>
      <c r="E19" s="8"/>
      <c r="F19" s="8"/>
      <c r="G19" s="8"/>
      <c r="H19" s="9">
        <v>0</v>
      </c>
      <c r="I19" s="8"/>
      <c r="J19" s="9">
        <v>0</v>
      </c>
      <c r="K19" s="8"/>
      <c r="L19" s="9">
        <v>0</v>
      </c>
      <c r="M19" s="8"/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/>
    </row>
    <row r="20" spans="2:23" s="4" customFormat="1" ht="12.9" customHeight="1" x14ac:dyDescent="0.3">
      <c r="B20" s="25" t="s">
        <v>36</v>
      </c>
      <c r="C20" s="10"/>
      <c r="D20" s="10"/>
      <c r="E20" s="10"/>
      <c r="F20" s="10"/>
      <c r="G20" s="11">
        <f>SUM(G9:G19)</f>
        <v>1116317.7</v>
      </c>
      <c r="H20" s="11">
        <f t="shared" ref="H20:W20" si="0">SUM(H9:H19)</f>
        <v>1116317.7</v>
      </c>
      <c r="I20" s="11">
        <f t="shared" si="0"/>
        <v>727794.77</v>
      </c>
      <c r="J20" s="11">
        <f t="shared" si="0"/>
        <v>727794.77</v>
      </c>
      <c r="K20" s="11">
        <f t="shared" si="0"/>
        <v>623055</v>
      </c>
      <c r="L20" s="11">
        <f t="shared" si="0"/>
        <v>623055</v>
      </c>
      <c r="M20" s="11">
        <f t="shared" si="0"/>
        <v>367532.41899999999</v>
      </c>
      <c r="N20" s="11">
        <f t="shared" si="0"/>
        <v>367532.41899999999</v>
      </c>
      <c r="O20" s="11">
        <f t="shared" si="0"/>
        <v>330262.87</v>
      </c>
      <c r="P20" s="11">
        <f t="shared" si="0"/>
        <v>544207.42999999993</v>
      </c>
      <c r="Q20" s="11">
        <f t="shared" si="0"/>
        <v>530104.79</v>
      </c>
      <c r="R20" s="11">
        <f t="shared" si="0"/>
        <v>471616.17999999993</v>
      </c>
      <c r="S20" s="11">
        <f t="shared" si="0"/>
        <v>438553.12</v>
      </c>
      <c r="T20" s="11">
        <f t="shared" si="0"/>
        <v>274044.27</v>
      </c>
      <c r="U20" s="11">
        <f t="shared" si="0"/>
        <v>196881.07</v>
      </c>
      <c r="V20" s="11">
        <f t="shared" si="0"/>
        <v>148018.28</v>
      </c>
      <c r="W20" s="11">
        <f t="shared" si="0"/>
        <v>1118611.6400000001</v>
      </c>
    </row>
    <row r="21" spans="2:23" ht="12.9" customHeight="1" x14ac:dyDescent="0.3">
      <c r="B21" s="24" t="s">
        <v>37</v>
      </c>
      <c r="C21" s="8"/>
      <c r="D21" s="8"/>
      <c r="E21" s="8"/>
      <c r="F21" s="8"/>
      <c r="G21" s="8"/>
      <c r="H21" s="9">
        <v>0</v>
      </c>
      <c r="I21" s="8"/>
      <c r="J21" s="9">
        <v>0</v>
      </c>
      <c r="K21" s="8"/>
      <c r="L21" s="9">
        <v>0</v>
      </c>
      <c r="M21" s="8"/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/>
    </row>
    <row r="22" spans="2:23" ht="12.9" customHeight="1" x14ac:dyDescent="0.3">
      <c r="B22" s="24" t="s">
        <v>29</v>
      </c>
      <c r="C22" s="8"/>
      <c r="D22" s="8"/>
      <c r="E22" s="8"/>
      <c r="F22" s="8"/>
      <c r="G22" s="8"/>
      <c r="H22" s="9">
        <v>0</v>
      </c>
      <c r="I22" s="8"/>
      <c r="J22" s="9">
        <v>0</v>
      </c>
      <c r="K22" s="8"/>
      <c r="L22" s="9">
        <v>0</v>
      </c>
      <c r="M22" s="8"/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/>
    </row>
    <row r="23" spans="2:23" ht="12.9" customHeight="1" x14ac:dyDescent="0.3">
      <c r="B23" s="24" t="s">
        <v>38</v>
      </c>
      <c r="C23" s="8"/>
      <c r="D23" s="8"/>
      <c r="E23" s="8"/>
      <c r="F23" s="8"/>
      <c r="G23" s="9">
        <v>164610.12</v>
      </c>
      <c r="H23" s="9">
        <v>164610.12</v>
      </c>
      <c r="I23" s="9">
        <v>145053.38999999998</v>
      </c>
      <c r="J23" s="9">
        <v>145053.38999999998</v>
      </c>
      <c r="K23" s="9">
        <v>204743.36</v>
      </c>
      <c r="L23" s="9">
        <v>204743.36</v>
      </c>
      <c r="M23" s="9">
        <v>41072.11</v>
      </c>
      <c r="N23" s="9">
        <v>41072.11</v>
      </c>
      <c r="O23" s="9">
        <v>202702.2</v>
      </c>
      <c r="P23" s="9">
        <v>348956.21</v>
      </c>
      <c r="Q23" s="9">
        <v>209434.9</v>
      </c>
      <c r="R23" s="9">
        <v>2628051.42</v>
      </c>
      <c r="S23" s="9">
        <v>368357.01</v>
      </c>
      <c r="T23" s="9">
        <v>203528.03</v>
      </c>
      <c r="U23" s="9">
        <v>191680.94999999998</v>
      </c>
      <c r="V23" s="9">
        <v>732812.25</v>
      </c>
      <c r="W23" s="9">
        <v>366966.31</v>
      </c>
    </row>
    <row r="24" spans="2:23" ht="12.9" customHeight="1" x14ac:dyDescent="0.3">
      <c r="B24" s="24" t="s">
        <v>39</v>
      </c>
      <c r="C24" s="8"/>
      <c r="D24" s="8"/>
      <c r="E24" s="8"/>
      <c r="F24" s="8"/>
      <c r="G24" s="8"/>
      <c r="H24" s="9">
        <v>0</v>
      </c>
      <c r="I24" s="8"/>
      <c r="J24" s="9">
        <v>0</v>
      </c>
      <c r="K24" s="8"/>
      <c r="L24" s="9">
        <v>0</v>
      </c>
      <c r="M24" s="8"/>
      <c r="N24" s="9">
        <v>0</v>
      </c>
      <c r="O24" s="9">
        <v>0</v>
      </c>
      <c r="P24" s="9">
        <v>0</v>
      </c>
      <c r="Q24" s="9">
        <v>10279.27</v>
      </c>
      <c r="R24" s="9">
        <v>0</v>
      </c>
      <c r="S24" s="9">
        <v>62092.78</v>
      </c>
      <c r="T24" s="9">
        <v>34877.17</v>
      </c>
      <c r="U24" s="9">
        <v>172729.46</v>
      </c>
      <c r="V24" s="9">
        <v>0</v>
      </c>
      <c r="W24" s="9"/>
    </row>
    <row r="25" spans="2:23" ht="12.9" customHeight="1" x14ac:dyDescent="0.3">
      <c r="B25" s="24" t="s">
        <v>40</v>
      </c>
      <c r="C25" s="8"/>
      <c r="D25" s="8"/>
      <c r="E25" s="8"/>
      <c r="F25" s="8"/>
      <c r="G25" s="9">
        <v>3798.21</v>
      </c>
      <c r="H25" s="9">
        <v>3798.21</v>
      </c>
      <c r="I25" s="8"/>
      <c r="J25" s="9">
        <v>0</v>
      </c>
      <c r="K25" s="8"/>
      <c r="L25" s="9">
        <v>0</v>
      </c>
      <c r="M25" s="8"/>
      <c r="N25" s="9">
        <v>0</v>
      </c>
      <c r="O25" s="9">
        <v>0</v>
      </c>
      <c r="P25" s="9">
        <v>0</v>
      </c>
      <c r="Q25" s="9">
        <v>110000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</row>
    <row r="26" spans="2:23" ht="12.9" customHeight="1" x14ac:dyDescent="0.3">
      <c r="B26" s="24" t="s">
        <v>41</v>
      </c>
      <c r="C26" s="8"/>
      <c r="D26" s="8"/>
      <c r="E26" s="8"/>
      <c r="F26" s="8"/>
      <c r="G26" s="8"/>
      <c r="H26" s="9">
        <v>0</v>
      </c>
      <c r="I26" s="8"/>
      <c r="J26" s="9">
        <v>0</v>
      </c>
      <c r="K26" s="8"/>
      <c r="L26" s="9">
        <v>0</v>
      </c>
      <c r="M26" s="8"/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/>
    </row>
    <row r="27" spans="2:23" ht="12.9" customHeight="1" x14ac:dyDescent="0.3">
      <c r="B27" s="24" t="s">
        <v>42</v>
      </c>
      <c r="C27" s="8"/>
      <c r="D27" s="8"/>
      <c r="E27" s="8"/>
      <c r="F27" s="8"/>
      <c r="G27" s="9">
        <v>434608.13999999996</v>
      </c>
      <c r="H27" s="9">
        <v>434608.13999999996</v>
      </c>
      <c r="I27" s="9">
        <v>260797.81999999998</v>
      </c>
      <c r="J27" s="9">
        <v>260797.81999999998</v>
      </c>
      <c r="K27" s="9">
        <v>317809.63999999996</v>
      </c>
      <c r="L27" s="9">
        <v>317809.63999999996</v>
      </c>
      <c r="M27" s="9">
        <v>457975.22000000003</v>
      </c>
      <c r="N27" s="9">
        <v>457975.22000000003</v>
      </c>
      <c r="O27" s="9">
        <v>472343.88</v>
      </c>
      <c r="P27" s="9">
        <v>419809.33</v>
      </c>
      <c r="Q27" s="9">
        <v>840520.92</v>
      </c>
      <c r="R27" s="9">
        <v>556102.52</v>
      </c>
      <c r="S27" s="9">
        <v>1074494.43</v>
      </c>
      <c r="T27" s="9">
        <v>547162.47</v>
      </c>
      <c r="U27" s="9">
        <v>717177.67999999993</v>
      </c>
      <c r="V27" s="9">
        <v>1735529.78</v>
      </c>
      <c r="W27" s="9">
        <v>1490260.75</v>
      </c>
    </row>
    <row r="28" spans="2:23" ht="12.9" customHeight="1" x14ac:dyDescent="0.3">
      <c r="B28" s="24" t="s">
        <v>43</v>
      </c>
      <c r="C28" s="8"/>
      <c r="D28" s="8"/>
      <c r="E28" s="8"/>
      <c r="F28" s="8"/>
      <c r="G28" s="9">
        <v>424.83</v>
      </c>
      <c r="H28" s="9">
        <v>424.83</v>
      </c>
      <c r="I28" s="9">
        <v>71.240000000000009</v>
      </c>
      <c r="J28" s="9">
        <v>71.240000000000009</v>
      </c>
      <c r="K28" s="9">
        <v>30134.34</v>
      </c>
      <c r="L28" s="9">
        <v>30134.34</v>
      </c>
      <c r="M28" s="9">
        <v>82.61</v>
      </c>
      <c r="N28" s="9">
        <v>82.61</v>
      </c>
      <c r="O28" s="9">
        <v>2243.7599999999998</v>
      </c>
      <c r="P28" s="9">
        <v>5471.25</v>
      </c>
      <c r="Q28" s="9">
        <v>36653.759999999995</v>
      </c>
      <c r="R28" s="9">
        <v>4471.41</v>
      </c>
      <c r="S28" s="9">
        <v>6065.44</v>
      </c>
      <c r="T28" s="9">
        <v>3785.15</v>
      </c>
      <c r="U28" s="9">
        <v>22650</v>
      </c>
      <c r="V28" s="9">
        <v>58247.380000000005</v>
      </c>
      <c r="W28" s="9">
        <v>1495.67</v>
      </c>
    </row>
    <row r="29" spans="2:23" ht="12.9" customHeight="1" x14ac:dyDescent="0.3">
      <c r="B29" s="24" t="s">
        <v>44</v>
      </c>
      <c r="C29" s="8"/>
      <c r="D29" s="8"/>
      <c r="E29" s="8"/>
      <c r="F29" s="8"/>
      <c r="G29" s="8"/>
      <c r="H29" s="9">
        <v>0</v>
      </c>
      <c r="I29" s="8"/>
      <c r="J29" s="9">
        <v>0</v>
      </c>
      <c r="K29" s="8"/>
      <c r="L29" s="9">
        <v>0</v>
      </c>
      <c r="M29" s="8"/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/>
    </row>
    <row r="30" spans="2:23" ht="12.9" customHeight="1" x14ac:dyDescent="0.3">
      <c r="B30" s="24" t="s">
        <v>45</v>
      </c>
      <c r="C30" s="8"/>
      <c r="D30" s="8"/>
      <c r="E30" s="8"/>
      <c r="F30" s="8"/>
      <c r="G30" s="8"/>
      <c r="H30" s="9">
        <v>0</v>
      </c>
      <c r="I30" s="8"/>
      <c r="J30" s="9">
        <v>0</v>
      </c>
      <c r="K30" s="8"/>
      <c r="L30" s="9">
        <v>0</v>
      </c>
      <c r="M30" s="8"/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/>
    </row>
    <row r="31" spans="2:23" ht="12.9" customHeight="1" x14ac:dyDescent="0.3">
      <c r="B31" s="24" t="s">
        <v>46</v>
      </c>
      <c r="C31" s="8"/>
      <c r="D31" s="8"/>
      <c r="E31" s="8"/>
      <c r="F31" s="8"/>
      <c r="G31" s="8"/>
      <c r="H31" s="9">
        <v>0</v>
      </c>
      <c r="I31" s="8"/>
      <c r="J31" s="9">
        <v>0</v>
      </c>
      <c r="K31" s="8"/>
      <c r="L31" s="9">
        <v>0</v>
      </c>
      <c r="M31" s="8"/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/>
    </row>
    <row r="32" spans="2:23" ht="12.9" customHeight="1" x14ac:dyDescent="0.3">
      <c r="B32" s="24" t="s">
        <v>47</v>
      </c>
      <c r="C32" s="8"/>
      <c r="D32" s="8"/>
      <c r="E32" s="8"/>
      <c r="F32" s="8"/>
      <c r="G32" s="8"/>
      <c r="H32" s="9">
        <v>0</v>
      </c>
      <c r="I32" s="8"/>
      <c r="J32" s="9">
        <v>0</v>
      </c>
      <c r="K32" s="8"/>
      <c r="L32" s="9">
        <v>0</v>
      </c>
      <c r="M32" s="8"/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/>
    </row>
    <row r="33" spans="2:23" ht="12.9" customHeight="1" x14ac:dyDescent="0.3">
      <c r="B33" s="24" t="s">
        <v>48</v>
      </c>
      <c r="C33" s="8"/>
      <c r="D33" s="8"/>
      <c r="E33" s="8"/>
      <c r="F33" s="8"/>
      <c r="G33" s="9">
        <v>9725.8599999999988</v>
      </c>
      <c r="H33" s="9">
        <v>9725.8599999999988</v>
      </c>
      <c r="I33" s="9">
        <v>251.65</v>
      </c>
      <c r="J33" s="9">
        <v>251.65</v>
      </c>
      <c r="K33" s="9">
        <v>381.64000000000004</v>
      </c>
      <c r="L33" s="9">
        <v>381.64000000000004</v>
      </c>
      <c r="M33" s="9">
        <v>26786.760000000002</v>
      </c>
      <c r="N33" s="9">
        <v>26786.760000000002</v>
      </c>
      <c r="O33" s="9">
        <v>4970.42</v>
      </c>
      <c r="P33" s="9">
        <v>18089.57</v>
      </c>
      <c r="Q33" s="9">
        <v>3512.53</v>
      </c>
      <c r="R33" s="9">
        <v>33689.42</v>
      </c>
      <c r="S33" s="9">
        <v>28327.149999999998</v>
      </c>
      <c r="T33" s="9">
        <v>9370.08</v>
      </c>
      <c r="U33" s="9">
        <v>3178.3500000000004</v>
      </c>
      <c r="V33" s="9">
        <v>51787.87</v>
      </c>
      <c r="W33" s="9">
        <v>14348.06</v>
      </c>
    </row>
    <row r="34" spans="2:23" s="4" customFormat="1" ht="12.9" customHeight="1" x14ac:dyDescent="0.3">
      <c r="B34" s="29" t="s">
        <v>49</v>
      </c>
      <c r="C34" s="17"/>
      <c r="D34" s="17"/>
      <c r="E34" s="17"/>
      <c r="F34" s="17"/>
      <c r="G34" s="18">
        <f>SUM(G21:G33)</f>
        <v>613167.15999999992</v>
      </c>
      <c r="H34" s="18">
        <f t="shared" ref="H34:W34" si="1">SUM(H21:H33)</f>
        <v>613167.15999999992</v>
      </c>
      <c r="I34" s="18">
        <f t="shared" si="1"/>
        <v>406174.1</v>
      </c>
      <c r="J34" s="18">
        <f t="shared" si="1"/>
        <v>406174.1</v>
      </c>
      <c r="K34" s="18">
        <f t="shared" si="1"/>
        <v>553068.98</v>
      </c>
      <c r="L34" s="18">
        <f t="shared" si="1"/>
        <v>553068.98</v>
      </c>
      <c r="M34" s="18">
        <f t="shared" si="1"/>
        <v>525916.69999999995</v>
      </c>
      <c r="N34" s="18">
        <f t="shared" si="1"/>
        <v>525916.69999999995</v>
      </c>
      <c r="O34" s="18">
        <f t="shared" si="1"/>
        <v>682260.26000000013</v>
      </c>
      <c r="P34" s="18">
        <f t="shared" si="1"/>
        <v>792326.36</v>
      </c>
      <c r="Q34" s="18">
        <f t="shared" si="1"/>
        <v>1210401.3800000001</v>
      </c>
      <c r="R34" s="18">
        <f t="shared" si="1"/>
        <v>3222314.77</v>
      </c>
      <c r="S34" s="18">
        <f t="shared" si="1"/>
        <v>1539336.8099999998</v>
      </c>
      <c r="T34" s="18">
        <f t="shared" si="1"/>
        <v>798722.89999999991</v>
      </c>
      <c r="U34" s="18">
        <f t="shared" si="1"/>
        <v>1107416.44</v>
      </c>
      <c r="V34" s="18">
        <f t="shared" si="1"/>
        <v>2578377.2800000003</v>
      </c>
      <c r="W34" s="18">
        <f t="shared" si="1"/>
        <v>1873070.79</v>
      </c>
    </row>
    <row r="35" spans="2:23" s="5" customFormat="1" ht="13.25" customHeight="1" thickBot="1" x14ac:dyDescent="0.35">
      <c r="B35" s="28" t="s">
        <v>50</v>
      </c>
      <c r="C35" s="12"/>
      <c r="D35" s="12"/>
      <c r="E35" s="12"/>
      <c r="F35" s="12"/>
      <c r="G35" s="13">
        <f>G20+G34</f>
        <v>1729484.8599999999</v>
      </c>
      <c r="H35" s="13">
        <f t="shared" ref="H35:W35" si="2">H20+H34</f>
        <v>1729484.8599999999</v>
      </c>
      <c r="I35" s="13">
        <f t="shared" si="2"/>
        <v>1133968.8700000001</v>
      </c>
      <c r="J35" s="13">
        <f t="shared" si="2"/>
        <v>1133968.8700000001</v>
      </c>
      <c r="K35" s="13">
        <f t="shared" si="2"/>
        <v>1176123.98</v>
      </c>
      <c r="L35" s="13">
        <f t="shared" si="2"/>
        <v>1176123.98</v>
      </c>
      <c r="M35" s="13">
        <f t="shared" si="2"/>
        <v>893449.11899999995</v>
      </c>
      <c r="N35" s="13">
        <f t="shared" si="2"/>
        <v>893449.11899999995</v>
      </c>
      <c r="O35" s="13">
        <f t="shared" si="2"/>
        <v>1012523.1300000001</v>
      </c>
      <c r="P35" s="13">
        <f t="shared" si="2"/>
        <v>1336533.79</v>
      </c>
      <c r="Q35" s="13">
        <f t="shared" si="2"/>
        <v>1740506.1700000002</v>
      </c>
      <c r="R35" s="13">
        <f t="shared" si="2"/>
        <v>3693930.95</v>
      </c>
      <c r="S35" s="13">
        <f t="shared" si="2"/>
        <v>1977889.9299999997</v>
      </c>
      <c r="T35" s="13">
        <f t="shared" si="2"/>
        <v>1072767.17</v>
      </c>
      <c r="U35" s="13">
        <f t="shared" si="2"/>
        <v>1304297.51</v>
      </c>
      <c r="V35" s="13">
        <f t="shared" si="2"/>
        <v>2726395.56</v>
      </c>
      <c r="W35" s="13">
        <f t="shared" si="2"/>
        <v>2991682.43</v>
      </c>
    </row>
    <row r="36" spans="2:23" ht="13.25" customHeight="1" thickTop="1" x14ac:dyDescent="0.3">
      <c r="B36" s="24" t="s">
        <v>51</v>
      </c>
      <c r="C36" s="8"/>
      <c r="D36" s="8"/>
      <c r="E36" s="8"/>
      <c r="F36" s="8"/>
      <c r="G36" s="9">
        <v>3000000</v>
      </c>
      <c r="H36" s="9">
        <v>3000000</v>
      </c>
      <c r="I36" s="9">
        <v>3000000</v>
      </c>
      <c r="J36" s="9">
        <v>3000000</v>
      </c>
      <c r="K36" s="9">
        <v>3000000</v>
      </c>
      <c r="L36" s="9">
        <v>3000000</v>
      </c>
      <c r="M36" s="9">
        <v>3000000</v>
      </c>
      <c r="N36" s="9">
        <v>3000000</v>
      </c>
      <c r="O36" s="9">
        <v>3000000</v>
      </c>
      <c r="P36" s="9">
        <v>3000000</v>
      </c>
      <c r="Q36" s="9">
        <v>3000000</v>
      </c>
      <c r="R36" s="9">
        <v>3000000</v>
      </c>
      <c r="S36" s="9">
        <v>3000000</v>
      </c>
      <c r="T36" s="9">
        <v>3000000</v>
      </c>
      <c r="U36" s="9">
        <v>3000000</v>
      </c>
      <c r="V36" s="9">
        <v>3000000</v>
      </c>
      <c r="W36" s="9">
        <v>3000000</v>
      </c>
    </row>
    <row r="37" spans="2:23" ht="12.9" customHeight="1" x14ac:dyDescent="0.3">
      <c r="B37" s="24" t="s">
        <v>52</v>
      </c>
      <c r="C37" s="8"/>
      <c r="D37" s="8"/>
      <c r="E37" s="8"/>
      <c r="F37" s="8"/>
      <c r="G37" s="8"/>
      <c r="H37" s="9">
        <v>0</v>
      </c>
      <c r="I37" s="8"/>
      <c r="J37" s="9">
        <v>0</v>
      </c>
      <c r="K37" s="8"/>
      <c r="L37" s="9">
        <v>0</v>
      </c>
      <c r="M37" s="8"/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/>
    </row>
    <row r="38" spans="2:23" ht="12.9" customHeight="1" x14ac:dyDescent="0.3">
      <c r="B38" s="24" t="s">
        <v>53</v>
      </c>
      <c r="C38" s="8"/>
      <c r="D38" s="8"/>
      <c r="E38" s="8"/>
      <c r="F38" s="8"/>
      <c r="G38" s="8"/>
      <c r="H38" s="9">
        <v>0</v>
      </c>
      <c r="I38" s="8"/>
      <c r="J38" s="9">
        <v>0</v>
      </c>
      <c r="K38" s="8"/>
      <c r="L38" s="9">
        <v>0</v>
      </c>
      <c r="M38" s="9">
        <v>1173074.58</v>
      </c>
      <c r="N38" s="9">
        <v>1173074.58</v>
      </c>
      <c r="O38" s="9">
        <v>1173074.58</v>
      </c>
      <c r="P38" s="9">
        <v>1173074.58</v>
      </c>
      <c r="Q38" s="9">
        <v>1173074.58</v>
      </c>
      <c r="R38" s="9">
        <v>1173074.58</v>
      </c>
      <c r="S38" s="9">
        <v>1173074.58</v>
      </c>
      <c r="T38" s="9">
        <v>1173074.58</v>
      </c>
      <c r="U38" s="9">
        <v>1173074.58</v>
      </c>
      <c r="V38" s="9">
        <v>1173074.58</v>
      </c>
      <c r="W38" s="9">
        <v>1173074.58</v>
      </c>
    </row>
    <row r="39" spans="2:23" ht="12.9" customHeight="1" x14ac:dyDescent="0.3">
      <c r="B39" s="24" t="s">
        <v>54</v>
      </c>
      <c r="C39" s="8"/>
      <c r="D39" s="8"/>
      <c r="E39" s="8"/>
      <c r="F39" s="8"/>
      <c r="G39" s="8"/>
      <c r="H39" s="9">
        <v>0</v>
      </c>
      <c r="I39" s="8"/>
      <c r="J39" s="9">
        <v>0</v>
      </c>
      <c r="K39" s="8"/>
      <c r="L39" s="9">
        <v>0</v>
      </c>
      <c r="M39" s="8"/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/>
    </row>
    <row r="40" spans="2:23" ht="12.9" customHeight="1" x14ac:dyDescent="0.3">
      <c r="B40" s="24" t="s">
        <v>55</v>
      </c>
      <c r="C40" s="8"/>
      <c r="D40" s="8"/>
      <c r="E40" s="8"/>
      <c r="F40" s="8"/>
      <c r="G40" s="9">
        <v>13753.9</v>
      </c>
      <c r="H40" s="9">
        <v>13753.9</v>
      </c>
      <c r="I40" s="9">
        <v>13753.9</v>
      </c>
      <c r="J40" s="9">
        <v>13753.9</v>
      </c>
      <c r="K40" s="9">
        <v>15613.369999999999</v>
      </c>
      <c r="L40" s="9">
        <v>15613.369999999999</v>
      </c>
      <c r="M40" s="9">
        <v>15613.369999999999</v>
      </c>
      <c r="N40" s="9">
        <v>15613.369999999999</v>
      </c>
      <c r="O40" s="9">
        <v>15613.369999999999</v>
      </c>
      <c r="P40" s="9">
        <v>15613.369999999999</v>
      </c>
      <c r="Q40" s="9">
        <v>16058.81</v>
      </c>
      <c r="R40" s="9">
        <v>16113.93</v>
      </c>
      <c r="S40" s="9">
        <v>16160.04</v>
      </c>
      <c r="T40" s="9">
        <v>16160.04</v>
      </c>
      <c r="U40" s="9">
        <v>16160.04</v>
      </c>
      <c r="V40" s="9">
        <v>16160.04</v>
      </c>
      <c r="W40" s="9">
        <v>16444.61</v>
      </c>
    </row>
    <row r="41" spans="2:23" ht="12.9" customHeight="1" x14ac:dyDescent="0.3">
      <c r="B41" s="24" t="s">
        <v>56</v>
      </c>
      <c r="C41" s="8"/>
      <c r="D41" s="8"/>
      <c r="E41" s="8"/>
      <c r="F41" s="8"/>
      <c r="G41" s="8"/>
      <c r="H41" s="9">
        <v>0</v>
      </c>
      <c r="I41" s="8"/>
      <c r="J41" s="9">
        <v>0</v>
      </c>
      <c r="K41" s="8"/>
      <c r="L41" s="9">
        <v>0</v>
      </c>
      <c r="M41" s="8"/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/>
    </row>
    <row r="42" spans="2:23" ht="12.9" customHeight="1" x14ac:dyDescent="0.3">
      <c r="B42" s="24" t="s">
        <v>57</v>
      </c>
      <c r="C42" s="8"/>
      <c r="D42" s="8"/>
      <c r="E42" s="8"/>
      <c r="F42" s="8"/>
      <c r="G42" s="9">
        <v>-9867410.6500000004</v>
      </c>
      <c r="H42" s="9">
        <v>-9867410.6500000004</v>
      </c>
      <c r="I42" s="9">
        <v>-7431638.5599999996</v>
      </c>
      <c r="J42" s="9">
        <v>-7431638.5599999996</v>
      </c>
      <c r="K42" s="9">
        <v>-7531709.8300000001</v>
      </c>
      <c r="L42" s="9">
        <v>-7531709.8300000001</v>
      </c>
      <c r="M42" s="9">
        <v>-7594355.2700000005</v>
      </c>
      <c r="N42" s="9">
        <v>-7594355.2700000005</v>
      </c>
      <c r="O42" s="9">
        <v>-7768698.4800000004</v>
      </c>
      <c r="P42" s="9">
        <v>-7780078.1599999992</v>
      </c>
      <c r="Q42" s="9">
        <v>-7771614.79</v>
      </c>
      <c r="R42" s="9">
        <v>-7770567.4800000004</v>
      </c>
      <c r="S42" s="9">
        <v>-7769691.2999999998</v>
      </c>
      <c r="T42" s="9">
        <v>-9047875.9100000001</v>
      </c>
      <c r="U42" s="9">
        <v>-11943265.709999999</v>
      </c>
      <c r="V42" s="9">
        <v>-10001892.460000001</v>
      </c>
      <c r="W42" s="9">
        <v>-10118572.76</v>
      </c>
    </row>
    <row r="43" spans="2:23" ht="12.9" customHeight="1" x14ac:dyDescent="0.3">
      <c r="B43" s="24" t="s">
        <v>58</v>
      </c>
      <c r="C43" s="8"/>
      <c r="D43" s="8"/>
      <c r="E43" s="8"/>
      <c r="F43" s="8"/>
      <c r="G43" s="8"/>
      <c r="H43" s="9">
        <v>0</v>
      </c>
      <c r="I43" s="8"/>
      <c r="J43" s="9">
        <v>0</v>
      </c>
      <c r="K43" s="8"/>
      <c r="L43" s="9">
        <v>0</v>
      </c>
      <c r="M43" s="8"/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/>
    </row>
    <row r="44" spans="2:23" ht="12.9" customHeight="1" x14ac:dyDescent="0.3">
      <c r="B44" s="24" t="s">
        <v>59</v>
      </c>
      <c r="C44" s="8"/>
      <c r="D44" s="8"/>
      <c r="E44" s="8"/>
      <c r="F44" s="8"/>
      <c r="G44" s="8"/>
      <c r="H44" s="9">
        <v>0</v>
      </c>
      <c r="I44" s="8"/>
      <c r="J44" s="9">
        <v>0</v>
      </c>
      <c r="K44" s="8"/>
      <c r="L44" s="9">
        <v>0</v>
      </c>
      <c r="M44" s="8"/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/>
    </row>
    <row r="45" spans="2:23" ht="12.9" customHeight="1" x14ac:dyDescent="0.3">
      <c r="B45" s="24" t="s">
        <v>60</v>
      </c>
      <c r="C45" s="8"/>
      <c r="D45" s="8"/>
      <c r="E45" s="8"/>
      <c r="F45" s="8"/>
      <c r="G45" s="8"/>
      <c r="H45" s="9">
        <v>0</v>
      </c>
      <c r="I45" s="8"/>
      <c r="J45" s="9">
        <v>0</v>
      </c>
      <c r="K45" s="8"/>
      <c r="L45" s="9">
        <v>0</v>
      </c>
      <c r="M45" s="8"/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/>
    </row>
    <row r="46" spans="2:23" ht="12.9" customHeight="1" x14ac:dyDescent="0.3">
      <c r="B46" s="24" t="s">
        <v>61</v>
      </c>
      <c r="C46" s="8"/>
      <c r="D46" s="8"/>
      <c r="E46" s="8"/>
      <c r="F46" s="8"/>
      <c r="G46" s="9">
        <v>-238914.67</v>
      </c>
      <c r="H46" s="9">
        <v>-238914.67</v>
      </c>
      <c r="I46" s="9">
        <v>37189.350000000006</v>
      </c>
      <c r="J46" s="9">
        <v>37189.350000000006</v>
      </c>
      <c r="K46" s="9">
        <v>-37295.440000000002</v>
      </c>
      <c r="L46" s="9">
        <v>-37295.440000000002</v>
      </c>
      <c r="M46" s="9">
        <v>-174343.21000000002</v>
      </c>
      <c r="N46" s="9">
        <v>-174343.21000000002</v>
      </c>
      <c r="O46" s="9">
        <v>-11379.68</v>
      </c>
      <c r="P46" s="9">
        <v>8908.81</v>
      </c>
      <c r="Q46" s="9">
        <v>1102.43</v>
      </c>
      <c r="R46" s="9">
        <v>922.29000000000008</v>
      </c>
      <c r="S46" s="9">
        <v>-2260097.65</v>
      </c>
      <c r="T46" s="9">
        <v>-452676.44</v>
      </c>
      <c r="U46" s="9">
        <v>-870390.11</v>
      </c>
      <c r="V46" s="9">
        <v>5691.31</v>
      </c>
      <c r="W46" s="9">
        <v>-4475962.8899999997</v>
      </c>
    </row>
    <row r="47" spans="2:23" ht="12.9" customHeight="1" x14ac:dyDescent="0.3">
      <c r="B47" s="24" t="s">
        <v>62</v>
      </c>
      <c r="C47" s="8"/>
      <c r="D47" s="8"/>
      <c r="E47" s="8"/>
      <c r="F47" s="8"/>
      <c r="G47" s="8"/>
      <c r="H47" s="9">
        <v>0</v>
      </c>
      <c r="I47" s="8"/>
      <c r="J47" s="9">
        <v>0</v>
      </c>
      <c r="K47" s="8"/>
      <c r="L47" s="9">
        <v>0</v>
      </c>
      <c r="M47" s="8"/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/>
    </row>
    <row r="48" spans="2:23" s="4" customFormat="1" ht="13.25" customHeight="1" thickBot="1" x14ac:dyDescent="0.35">
      <c r="B48" s="27" t="s">
        <v>63</v>
      </c>
      <c r="C48" s="19"/>
      <c r="D48" s="19"/>
      <c r="E48" s="19"/>
      <c r="F48" s="19"/>
      <c r="G48" s="20">
        <f t="shared" ref="G48:W48" si="3">SUM(G36:G47)</f>
        <v>-7092571.4199999999</v>
      </c>
      <c r="H48" s="20">
        <f t="shared" si="3"/>
        <v>-7092571.4199999999</v>
      </c>
      <c r="I48" s="20">
        <f t="shared" si="3"/>
        <v>-4380695.3100000005</v>
      </c>
      <c r="J48" s="20">
        <f t="shared" si="3"/>
        <v>-4380695.3100000005</v>
      </c>
      <c r="K48" s="20">
        <f t="shared" si="3"/>
        <v>-4553391.9000000004</v>
      </c>
      <c r="L48" s="20">
        <f t="shared" si="3"/>
        <v>-4553391.9000000004</v>
      </c>
      <c r="M48" s="20">
        <f t="shared" si="3"/>
        <v>-3580010.5300000003</v>
      </c>
      <c r="N48" s="20">
        <f t="shared" si="3"/>
        <v>-3580010.5300000003</v>
      </c>
      <c r="O48" s="20">
        <f t="shared" si="3"/>
        <v>-3591390.2100000004</v>
      </c>
      <c r="P48" s="20">
        <f t="shared" si="3"/>
        <v>-3582481.399999999</v>
      </c>
      <c r="Q48" s="20">
        <f t="shared" si="3"/>
        <v>-3581378.9699999997</v>
      </c>
      <c r="R48" s="20">
        <f t="shared" si="3"/>
        <v>-3580456.68</v>
      </c>
      <c r="S48" s="20">
        <f t="shared" si="3"/>
        <v>-5840554.3300000001</v>
      </c>
      <c r="T48" s="20">
        <f t="shared" si="3"/>
        <v>-5311317.7300000004</v>
      </c>
      <c r="U48" s="20">
        <f t="shared" si="3"/>
        <v>-8624421.1999999993</v>
      </c>
      <c r="V48" s="20">
        <f t="shared" si="3"/>
        <v>-5806966.5300000012</v>
      </c>
      <c r="W48" s="20">
        <f t="shared" si="3"/>
        <v>-10405016.460000001</v>
      </c>
    </row>
    <row r="49" spans="2:25" ht="13.25" customHeight="1" thickTop="1" x14ac:dyDescent="0.3">
      <c r="B49" s="24" t="s">
        <v>64</v>
      </c>
      <c r="C49" s="8"/>
      <c r="D49" s="8"/>
      <c r="E49" s="8"/>
      <c r="F49" s="8"/>
      <c r="G49" s="8"/>
      <c r="H49" s="9">
        <v>0</v>
      </c>
      <c r="I49" s="8"/>
      <c r="J49" s="9">
        <v>0</v>
      </c>
      <c r="K49" s="8"/>
      <c r="L49" s="9">
        <v>0</v>
      </c>
      <c r="M49" s="8"/>
      <c r="N49" s="9">
        <v>0</v>
      </c>
      <c r="O49" s="9">
        <v>0</v>
      </c>
      <c r="P49" s="9">
        <v>0</v>
      </c>
      <c r="Q49" s="9">
        <v>0</v>
      </c>
      <c r="R49" s="9">
        <v>983661.75</v>
      </c>
      <c r="S49" s="9">
        <v>802532.89</v>
      </c>
      <c r="T49" s="9">
        <v>129863.58</v>
      </c>
      <c r="U49" s="9">
        <v>129863.58</v>
      </c>
      <c r="V49" s="9">
        <v>0</v>
      </c>
      <c r="W49" s="9">
        <v>0</v>
      </c>
    </row>
    <row r="50" spans="2:25" ht="12.9" customHeight="1" x14ac:dyDescent="0.3">
      <c r="B50" s="24" t="s">
        <v>65</v>
      </c>
      <c r="C50" s="8"/>
      <c r="D50" s="8"/>
      <c r="E50" s="8"/>
      <c r="F50" s="8"/>
      <c r="G50" s="9">
        <v>770000</v>
      </c>
      <c r="H50" s="9">
        <v>770000</v>
      </c>
      <c r="I50" s="9">
        <v>1173074.58</v>
      </c>
      <c r="J50" s="9">
        <v>1173074.58</v>
      </c>
      <c r="K50" s="9">
        <v>1409378.6700000002</v>
      </c>
      <c r="L50" s="9">
        <v>1409378.6700000002</v>
      </c>
      <c r="M50" s="9">
        <v>149844.44999999998</v>
      </c>
      <c r="N50" s="9">
        <v>149844.44999999998</v>
      </c>
      <c r="O50" s="9">
        <v>17066.920000000002</v>
      </c>
      <c r="P50" s="9">
        <v>0</v>
      </c>
      <c r="Q50" s="9">
        <v>39874.159999999996</v>
      </c>
      <c r="R50" s="9">
        <v>18864.8</v>
      </c>
      <c r="S50" s="9">
        <v>0</v>
      </c>
      <c r="T50" s="9">
        <v>100000</v>
      </c>
      <c r="U50" s="9">
        <v>0</v>
      </c>
      <c r="V50" s="9">
        <v>133650.94</v>
      </c>
      <c r="W50" s="9">
        <v>134905.94</v>
      </c>
    </row>
    <row r="51" spans="2:25" ht="12.9" customHeight="1" x14ac:dyDescent="0.3">
      <c r="B51" s="24" t="s">
        <v>66</v>
      </c>
      <c r="C51" s="8"/>
      <c r="D51" s="8"/>
      <c r="E51" s="8"/>
      <c r="F51" s="8"/>
      <c r="G51" s="8"/>
      <c r="H51" s="9">
        <v>0</v>
      </c>
      <c r="I51" s="8"/>
      <c r="J51" s="9">
        <v>0</v>
      </c>
      <c r="K51" s="8"/>
      <c r="L51" s="9">
        <v>0</v>
      </c>
      <c r="M51" s="8"/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/>
    </row>
    <row r="52" spans="2:25" ht="12.9" customHeight="1" x14ac:dyDescent="0.3">
      <c r="B52" s="24" t="s">
        <v>67</v>
      </c>
      <c r="C52" s="8"/>
      <c r="D52" s="8"/>
      <c r="E52" s="8"/>
      <c r="F52" s="8"/>
      <c r="G52" s="8"/>
      <c r="H52" s="9">
        <v>0</v>
      </c>
      <c r="I52" s="8"/>
      <c r="J52" s="9">
        <v>0</v>
      </c>
      <c r="K52" s="8"/>
      <c r="L52" s="9">
        <v>0</v>
      </c>
      <c r="M52" s="8"/>
      <c r="N52" s="9">
        <v>0</v>
      </c>
      <c r="O52" s="9">
        <v>0</v>
      </c>
      <c r="P52" s="9">
        <v>456.02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</row>
    <row r="53" spans="2:25" ht="12.9" customHeight="1" x14ac:dyDescent="0.3">
      <c r="B53" s="24" t="s">
        <v>68</v>
      </c>
      <c r="C53" s="8"/>
      <c r="D53" s="8"/>
      <c r="E53" s="8"/>
      <c r="F53" s="8"/>
      <c r="G53" s="9">
        <v>7344563.9900000002</v>
      </c>
      <c r="H53" s="9">
        <v>7344563.9900000002</v>
      </c>
      <c r="I53" s="8"/>
      <c r="J53" s="9">
        <v>0</v>
      </c>
      <c r="K53" s="9">
        <v>856827.6</v>
      </c>
      <c r="L53" s="9">
        <v>856827.6</v>
      </c>
      <c r="M53" s="9">
        <v>1181258.31</v>
      </c>
      <c r="N53" s="9">
        <v>1181258.31</v>
      </c>
      <c r="O53" s="9">
        <v>898560.67999999993</v>
      </c>
      <c r="P53" s="9">
        <v>2679364.5099999998</v>
      </c>
      <c r="Q53" s="9">
        <v>3038974.84</v>
      </c>
      <c r="R53" s="9">
        <v>3065138.8099999996</v>
      </c>
      <c r="S53" s="9">
        <v>2597008.8199999998</v>
      </c>
      <c r="T53" s="9">
        <v>1228330</v>
      </c>
      <c r="U53" s="9">
        <v>7286454.1899999995</v>
      </c>
      <c r="V53" s="42">
        <f>724415.45+3767273.76+503151.44</f>
        <v>4994840.6500000004</v>
      </c>
      <c r="W53" s="9">
        <f>699360.25+3656845.52+436611.03</f>
        <v>4792816.8</v>
      </c>
      <c r="Y53" s="41"/>
    </row>
    <row r="54" spans="2:25" s="4" customFormat="1" ht="12.9" customHeight="1" x14ac:dyDescent="0.3">
      <c r="B54" s="25" t="s">
        <v>69</v>
      </c>
      <c r="C54" s="10"/>
      <c r="D54" s="10"/>
      <c r="E54" s="10"/>
      <c r="F54" s="10"/>
      <c r="G54" s="11">
        <f>SUM(G49:G53)</f>
        <v>8114563.9900000002</v>
      </c>
      <c r="H54" s="11">
        <f t="shared" ref="H54:W54" si="4">SUM(H49:H53)</f>
        <v>8114563.9900000002</v>
      </c>
      <c r="I54" s="11">
        <f t="shared" si="4"/>
        <v>1173074.58</v>
      </c>
      <c r="J54" s="11">
        <f t="shared" si="4"/>
        <v>1173074.58</v>
      </c>
      <c r="K54" s="11">
        <f t="shared" si="4"/>
        <v>2266206.27</v>
      </c>
      <c r="L54" s="11">
        <f t="shared" si="4"/>
        <v>2266206.27</v>
      </c>
      <c r="M54" s="11">
        <f t="shared" si="4"/>
        <v>1331102.76</v>
      </c>
      <c r="N54" s="11">
        <f t="shared" si="4"/>
        <v>1331102.76</v>
      </c>
      <c r="O54" s="11">
        <f t="shared" si="4"/>
        <v>915627.6</v>
      </c>
      <c r="P54" s="11">
        <f t="shared" si="4"/>
        <v>2679820.5299999998</v>
      </c>
      <c r="Q54" s="11">
        <f t="shared" si="4"/>
        <v>3078849</v>
      </c>
      <c r="R54" s="11">
        <f t="shared" si="4"/>
        <v>4067665.3599999994</v>
      </c>
      <c r="S54" s="11">
        <f t="shared" si="4"/>
        <v>3399541.71</v>
      </c>
      <c r="T54" s="11">
        <f t="shared" si="4"/>
        <v>1458193.58</v>
      </c>
      <c r="U54" s="11">
        <f t="shared" si="4"/>
        <v>7416317.7699999996</v>
      </c>
      <c r="V54" s="11">
        <f t="shared" si="4"/>
        <v>5128491.5900000008</v>
      </c>
      <c r="W54" s="11">
        <f t="shared" si="4"/>
        <v>4927722.74</v>
      </c>
    </row>
    <row r="55" spans="2:25" ht="12.9" customHeight="1" x14ac:dyDescent="0.3">
      <c r="B55" s="24" t="s">
        <v>70</v>
      </c>
      <c r="C55" s="8"/>
      <c r="D55" s="8"/>
      <c r="E55" s="8"/>
      <c r="F55" s="8"/>
      <c r="G55" s="9">
        <v>69965.429999999993</v>
      </c>
      <c r="H55" s="9">
        <v>69965.429999999993</v>
      </c>
      <c r="I55" s="9">
        <v>167210.54999999999</v>
      </c>
      <c r="J55" s="9">
        <v>167210.54999999999</v>
      </c>
      <c r="K55" s="9">
        <v>301653.47000000003</v>
      </c>
      <c r="L55" s="9">
        <v>301653.47000000003</v>
      </c>
      <c r="M55" s="9">
        <v>187596.62</v>
      </c>
      <c r="N55" s="9">
        <v>187596.62</v>
      </c>
      <c r="O55" s="9">
        <v>234190.13</v>
      </c>
      <c r="P55" s="9">
        <v>117411.89</v>
      </c>
      <c r="Q55" s="9">
        <v>133906.47999999998</v>
      </c>
      <c r="R55" s="9">
        <v>318834.53999999998</v>
      </c>
      <c r="S55" s="9">
        <v>1125128.1600000001</v>
      </c>
      <c r="T55" s="9">
        <v>1086525.3500000001</v>
      </c>
      <c r="U55" s="9">
        <v>307940.82</v>
      </c>
      <c r="V55" s="9">
        <v>419340.25</v>
      </c>
      <c r="W55" s="9">
        <v>1857289.97</v>
      </c>
    </row>
    <row r="56" spans="2:25" ht="12.9" customHeight="1" x14ac:dyDescent="0.3">
      <c r="B56" s="24" t="s">
        <v>71</v>
      </c>
      <c r="C56" s="8"/>
      <c r="D56" s="8"/>
      <c r="E56" s="8"/>
      <c r="F56" s="8"/>
      <c r="G56" s="8"/>
      <c r="H56" s="9">
        <v>0</v>
      </c>
      <c r="I56" s="8"/>
      <c r="J56" s="9">
        <v>0</v>
      </c>
      <c r="K56" s="8"/>
      <c r="L56" s="9">
        <v>0</v>
      </c>
      <c r="M56" s="9">
        <v>94247</v>
      </c>
      <c r="N56" s="9">
        <v>94247</v>
      </c>
      <c r="O56" s="9">
        <v>0</v>
      </c>
      <c r="P56" s="9">
        <v>0</v>
      </c>
      <c r="Q56" s="9">
        <v>400000</v>
      </c>
      <c r="R56" s="9">
        <v>300000</v>
      </c>
      <c r="S56" s="9">
        <v>300000</v>
      </c>
      <c r="T56" s="9">
        <v>300000</v>
      </c>
      <c r="U56" s="9">
        <v>309802.96000000002</v>
      </c>
      <c r="V56" s="9">
        <v>0</v>
      </c>
      <c r="W56" s="9">
        <v>0</v>
      </c>
    </row>
    <row r="57" spans="2:25" ht="12.9" customHeight="1" x14ac:dyDescent="0.3">
      <c r="B57" s="24" t="s">
        <v>40</v>
      </c>
      <c r="C57" s="8"/>
      <c r="D57" s="8"/>
      <c r="E57" s="8"/>
      <c r="F57" s="8"/>
      <c r="G57" s="9">
        <v>232852.05</v>
      </c>
      <c r="H57" s="9">
        <v>232852.05</v>
      </c>
      <c r="I57" s="9">
        <v>2807611.34</v>
      </c>
      <c r="J57" s="9">
        <v>2807611.34</v>
      </c>
      <c r="K57" s="9">
        <v>2733538.55</v>
      </c>
      <c r="L57" s="9">
        <v>2733538.55</v>
      </c>
      <c r="M57" s="9">
        <v>2819125.69</v>
      </c>
      <c r="N57" s="9">
        <v>2819125.69</v>
      </c>
      <c r="O57" s="9">
        <v>2204967.9299999997</v>
      </c>
      <c r="P57" s="9">
        <v>190015.34999999998</v>
      </c>
      <c r="Q57" s="9">
        <v>124250.54</v>
      </c>
      <c r="R57" s="9">
        <v>2578698.19</v>
      </c>
      <c r="S57" s="9">
        <v>2732567.9899999998</v>
      </c>
      <c r="T57" s="9">
        <v>2802449.4699999997</v>
      </c>
      <c r="U57" s="9">
        <v>407314.73000000004</v>
      </c>
      <c r="V57" s="9">
        <v>348491.6</v>
      </c>
      <c r="W57" s="9">
        <v>1225985.1100000001</v>
      </c>
    </row>
    <row r="58" spans="2:25" ht="12.9" customHeight="1" x14ac:dyDescent="0.3">
      <c r="B58" s="24" t="s">
        <v>72</v>
      </c>
      <c r="C58" s="8"/>
      <c r="D58" s="8"/>
      <c r="E58" s="8"/>
      <c r="F58" s="8"/>
      <c r="G58" s="8"/>
      <c r="H58" s="9">
        <v>0</v>
      </c>
      <c r="I58" s="8"/>
      <c r="J58" s="9">
        <v>0</v>
      </c>
      <c r="K58" s="8"/>
      <c r="L58" s="9">
        <v>0</v>
      </c>
      <c r="M58" s="8"/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/>
    </row>
    <row r="59" spans="2:25" ht="12.9" customHeight="1" x14ac:dyDescent="0.3">
      <c r="B59" s="24" t="s">
        <v>73</v>
      </c>
      <c r="C59" s="8"/>
      <c r="D59" s="8"/>
      <c r="E59" s="8"/>
      <c r="F59" s="8"/>
      <c r="G59" s="8"/>
      <c r="H59" s="9">
        <v>0</v>
      </c>
      <c r="I59" s="8"/>
      <c r="J59" s="9">
        <v>0</v>
      </c>
      <c r="K59" s="8"/>
      <c r="L59" s="9">
        <v>0</v>
      </c>
      <c r="M59" s="8"/>
      <c r="N59" s="9">
        <v>0</v>
      </c>
      <c r="O59" s="9">
        <v>7401.85</v>
      </c>
      <c r="P59" s="9">
        <v>0</v>
      </c>
      <c r="Q59" s="9">
        <v>24747.55</v>
      </c>
      <c r="R59" s="9">
        <v>9189.5400000000009</v>
      </c>
      <c r="S59" s="9">
        <v>17785.440000000002</v>
      </c>
      <c r="T59" s="9">
        <v>5670.01</v>
      </c>
      <c r="U59" s="9">
        <v>0</v>
      </c>
      <c r="V59" s="9">
        <v>1139950</v>
      </c>
      <c r="W59" s="9">
        <v>3030950</v>
      </c>
    </row>
    <row r="60" spans="2:25" ht="12.9" customHeight="1" x14ac:dyDescent="0.3">
      <c r="B60" s="24" t="s">
        <v>74</v>
      </c>
      <c r="C60" s="8"/>
      <c r="D60" s="8"/>
      <c r="E60" s="8"/>
      <c r="F60" s="8"/>
      <c r="G60" s="9">
        <v>347185.77</v>
      </c>
      <c r="H60" s="9">
        <v>347185.77</v>
      </c>
      <c r="I60" s="9">
        <v>1340726.04</v>
      </c>
      <c r="J60" s="9">
        <v>1340726.04</v>
      </c>
      <c r="K60" s="9">
        <v>414575.92000000004</v>
      </c>
      <c r="L60" s="9">
        <v>414575.92000000004</v>
      </c>
      <c r="M60" s="9">
        <v>40345.910000000003</v>
      </c>
      <c r="N60" s="9">
        <v>40345.910000000003</v>
      </c>
      <c r="O60" s="9">
        <v>1156593.25</v>
      </c>
      <c r="P60" s="9">
        <v>1929267.42</v>
      </c>
      <c r="Q60" s="9">
        <v>1541182.03</v>
      </c>
      <c r="R60" s="9">
        <v>0</v>
      </c>
      <c r="S60" s="9">
        <v>243420.96</v>
      </c>
      <c r="T60" s="9">
        <v>723746.49</v>
      </c>
      <c r="U60" s="9">
        <v>1487342.43</v>
      </c>
      <c r="V60" s="9">
        <v>561345.65</v>
      </c>
      <c r="W60" s="9">
        <v>1972508.07</v>
      </c>
    </row>
    <row r="61" spans="2:25" ht="12.9" customHeight="1" x14ac:dyDescent="0.3">
      <c r="B61" s="24" t="s">
        <v>43</v>
      </c>
      <c r="C61" s="8"/>
      <c r="D61" s="8"/>
      <c r="E61" s="8"/>
      <c r="F61" s="8"/>
      <c r="G61" s="9">
        <v>57489.04</v>
      </c>
      <c r="H61" s="9">
        <v>57489.04</v>
      </c>
      <c r="I61" s="9">
        <v>26041.67</v>
      </c>
      <c r="J61" s="9">
        <v>26041.67</v>
      </c>
      <c r="K61" s="9">
        <v>13541.67</v>
      </c>
      <c r="L61" s="9">
        <v>13541.67</v>
      </c>
      <c r="M61" s="9">
        <v>1041.6699999999998</v>
      </c>
      <c r="N61" s="9">
        <v>1041.6699999999998</v>
      </c>
      <c r="O61" s="9">
        <v>85132.58</v>
      </c>
      <c r="P61" s="9">
        <v>2500</v>
      </c>
      <c r="Q61" s="9">
        <v>18949.54</v>
      </c>
      <c r="R61" s="9">
        <v>0</v>
      </c>
      <c r="S61" s="9">
        <v>0</v>
      </c>
      <c r="T61" s="9">
        <v>7500</v>
      </c>
      <c r="U61" s="9">
        <v>0</v>
      </c>
      <c r="V61" s="9">
        <v>935743</v>
      </c>
      <c r="W61" s="9">
        <v>382243</v>
      </c>
    </row>
    <row r="62" spans="2:25" ht="12.9" customHeight="1" x14ac:dyDescent="0.3">
      <c r="B62" s="24" t="s">
        <v>75</v>
      </c>
      <c r="C62" s="8"/>
      <c r="D62" s="8"/>
      <c r="E62" s="8"/>
      <c r="F62" s="8"/>
      <c r="G62" s="8"/>
      <c r="H62" s="9">
        <v>0</v>
      </c>
      <c r="I62" s="8"/>
      <c r="J62" s="9">
        <v>0</v>
      </c>
      <c r="K62" s="8"/>
      <c r="L62" s="9">
        <v>0</v>
      </c>
      <c r="M62" s="8"/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/>
    </row>
    <row r="63" spans="2:25" ht="12.9" customHeight="1" x14ac:dyDescent="0.3">
      <c r="B63" s="24" t="s">
        <v>76</v>
      </c>
      <c r="C63" s="8"/>
      <c r="D63" s="8"/>
      <c r="E63" s="8"/>
      <c r="F63" s="8"/>
      <c r="G63" s="8"/>
      <c r="H63" s="9">
        <v>0</v>
      </c>
      <c r="I63" s="8"/>
      <c r="J63" s="9">
        <v>0</v>
      </c>
      <c r="K63" s="8"/>
      <c r="L63" s="9">
        <v>0</v>
      </c>
      <c r="M63" s="8"/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/>
    </row>
    <row r="64" spans="2:25" ht="12.9" customHeight="1" x14ac:dyDescent="0.3">
      <c r="B64" s="24" t="s">
        <v>77</v>
      </c>
      <c r="C64" s="8"/>
      <c r="D64" s="8"/>
      <c r="E64" s="8"/>
      <c r="F64" s="8"/>
      <c r="G64" s="8"/>
      <c r="H64" s="9">
        <v>0</v>
      </c>
      <c r="I64" s="8"/>
      <c r="J64" s="9">
        <v>0</v>
      </c>
      <c r="K64" s="8"/>
      <c r="L64" s="9">
        <v>0</v>
      </c>
      <c r="M64" s="8"/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/>
    </row>
    <row r="65" spans="2:23" ht="12.9" customHeight="1" x14ac:dyDescent="0.3">
      <c r="B65" s="24" t="s">
        <v>78</v>
      </c>
      <c r="C65" s="8"/>
      <c r="D65" s="8"/>
      <c r="E65" s="8"/>
      <c r="F65" s="8"/>
      <c r="G65" s="8"/>
      <c r="H65" s="9">
        <v>0</v>
      </c>
      <c r="I65" s="8"/>
      <c r="J65" s="9">
        <v>0</v>
      </c>
      <c r="K65" s="8"/>
      <c r="L65" s="9">
        <v>0</v>
      </c>
      <c r="M65" s="8"/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/>
    </row>
    <row r="66" spans="2:23" s="4" customFormat="1" ht="12.9" customHeight="1" x14ac:dyDescent="0.3">
      <c r="B66" s="25" t="s">
        <v>79</v>
      </c>
      <c r="C66" s="10"/>
      <c r="D66" s="10"/>
      <c r="E66" s="10"/>
      <c r="F66" s="10"/>
      <c r="G66" s="11">
        <f>SUM(G55:G65)</f>
        <v>707492.29</v>
      </c>
      <c r="H66" s="11">
        <f t="shared" ref="H66:W66" si="5">SUM(H55:H65)</f>
        <v>707492.29</v>
      </c>
      <c r="I66" s="11">
        <f t="shared" si="5"/>
        <v>4341589.5999999996</v>
      </c>
      <c r="J66" s="11">
        <f t="shared" si="5"/>
        <v>4341589.5999999996</v>
      </c>
      <c r="K66" s="11">
        <f t="shared" si="5"/>
        <v>3463309.61</v>
      </c>
      <c r="L66" s="11">
        <f t="shared" si="5"/>
        <v>3463309.61</v>
      </c>
      <c r="M66" s="11">
        <f t="shared" si="5"/>
        <v>3142356.89</v>
      </c>
      <c r="N66" s="11">
        <f t="shared" si="5"/>
        <v>3142356.89</v>
      </c>
      <c r="O66" s="11">
        <f t="shared" si="5"/>
        <v>3688285.7399999998</v>
      </c>
      <c r="P66" s="11">
        <f t="shared" si="5"/>
        <v>2239194.66</v>
      </c>
      <c r="Q66" s="11">
        <f t="shared" si="5"/>
        <v>2243036.14</v>
      </c>
      <c r="R66" s="11">
        <f t="shared" si="5"/>
        <v>3206722.27</v>
      </c>
      <c r="S66" s="11">
        <f t="shared" si="5"/>
        <v>4418902.55</v>
      </c>
      <c r="T66" s="11">
        <f t="shared" si="5"/>
        <v>4925891.32</v>
      </c>
      <c r="U66" s="11">
        <f t="shared" si="5"/>
        <v>2512400.94</v>
      </c>
      <c r="V66" s="11">
        <f t="shared" si="5"/>
        <v>3404870.5</v>
      </c>
      <c r="W66" s="11">
        <f t="shared" si="5"/>
        <v>8468976.1500000004</v>
      </c>
    </row>
    <row r="67" spans="2:23" s="5" customFormat="1" ht="13.25" customHeight="1" thickBot="1" x14ac:dyDescent="0.35">
      <c r="B67" s="26" t="s">
        <v>80</v>
      </c>
      <c r="C67" s="12"/>
      <c r="D67" s="12"/>
      <c r="E67" s="12"/>
      <c r="F67" s="12"/>
      <c r="G67" s="13">
        <f>G54+G66</f>
        <v>8822056.2800000012</v>
      </c>
      <c r="H67" s="13">
        <f t="shared" ref="H67:W67" si="6">H54+H66</f>
        <v>8822056.2800000012</v>
      </c>
      <c r="I67" s="13">
        <f t="shared" si="6"/>
        <v>5514664.1799999997</v>
      </c>
      <c r="J67" s="13">
        <f t="shared" si="6"/>
        <v>5514664.1799999997</v>
      </c>
      <c r="K67" s="13">
        <f t="shared" si="6"/>
        <v>5729515.8799999999</v>
      </c>
      <c r="L67" s="13">
        <f t="shared" si="6"/>
        <v>5729515.8799999999</v>
      </c>
      <c r="M67" s="13">
        <f t="shared" si="6"/>
        <v>4473459.6500000004</v>
      </c>
      <c r="N67" s="13">
        <f t="shared" si="6"/>
        <v>4473459.6500000004</v>
      </c>
      <c r="O67" s="13">
        <f t="shared" si="6"/>
        <v>4603913.34</v>
      </c>
      <c r="P67" s="13">
        <f t="shared" si="6"/>
        <v>4919015.1899999995</v>
      </c>
      <c r="Q67" s="13">
        <f t="shared" si="6"/>
        <v>5321885.1400000006</v>
      </c>
      <c r="R67" s="13">
        <f t="shared" si="6"/>
        <v>7274387.629999999</v>
      </c>
      <c r="S67" s="13">
        <f t="shared" si="6"/>
        <v>7818444.2599999998</v>
      </c>
      <c r="T67" s="13">
        <f t="shared" si="6"/>
        <v>6384084.9000000004</v>
      </c>
      <c r="U67" s="13">
        <f t="shared" si="6"/>
        <v>9928718.709999999</v>
      </c>
      <c r="V67" s="13">
        <f t="shared" si="6"/>
        <v>8533362.0899999999</v>
      </c>
      <c r="W67" s="13">
        <f t="shared" si="6"/>
        <v>13396698.890000001</v>
      </c>
    </row>
    <row r="68" spans="2:23" ht="13.5" thickTop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2:23" s="22" customFormat="1" ht="12.9" hidden="1" customHeight="1" outlineLevel="1" x14ac:dyDescent="0.3">
      <c r="B69" s="39" t="s">
        <v>107</v>
      </c>
      <c r="C69" s="23" t="str">
        <f t="shared" ref="C69:W69" si="7">IFERROR(IF(ROUND(C35-(C48+C67),2)=0,"check",C35-(C48+C67)),"n.a.")</f>
        <v>check</v>
      </c>
      <c r="D69" s="23" t="str">
        <f t="shared" si="7"/>
        <v>check</v>
      </c>
      <c r="E69" s="23" t="str">
        <f t="shared" si="7"/>
        <v>check</v>
      </c>
      <c r="F69" s="23" t="str">
        <f t="shared" si="7"/>
        <v>check</v>
      </c>
      <c r="G69" s="23" t="str">
        <f t="shared" si="7"/>
        <v>check</v>
      </c>
      <c r="H69" s="23" t="str">
        <f t="shared" si="7"/>
        <v>check</v>
      </c>
      <c r="I69" s="23" t="str">
        <f t="shared" si="7"/>
        <v>check</v>
      </c>
      <c r="J69" s="23" t="str">
        <f t="shared" si="7"/>
        <v>check</v>
      </c>
      <c r="K69" s="23" t="str">
        <f t="shared" si="7"/>
        <v>check</v>
      </c>
      <c r="L69" s="23" t="str">
        <f t="shared" si="7"/>
        <v>check</v>
      </c>
      <c r="M69" s="23" t="str">
        <f t="shared" si="7"/>
        <v>check</v>
      </c>
      <c r="N69" s="23" t="str">
        <f t="shared" si="7"/>
        <v>check</v>
      </c>
      <c r="O69" s="23" t="str">
        <f t="shared" si="7"/>
        <v>check</v>
      </c>
      <c r="P69" s="23" t="str">
        <f t="shared" si="7"/>
        <v>check</v>
      </c>
      <c r="Q69" s="23" t="str">
        <f t="shared" si="7"/>
        <v>check</v>
      </c>
      <c r="R69" s="23" t="str">
        <f t="shared" si="7"/>
        <v>check</v>
      </c>
      <c r="S69" s="23" t="str">
        <f t="shared" si="7"/>
        <v>check</v>
      </c>
      <c r="T69" s="23" t="str">
        <f t="shared" si="7"/>
        <v>check</v>
      </c>
      <c r="U69" s="23" t="str">
        <f t="shared" si="7"/>
        <v>check</v>
      </c>
      <c r="V69" s="23" t="str">
        <f t="shared" si="7"/>
        <v>check</v>
      </c>
      <c r="W69" s="23" t="str">
        <f t="shared" si="7"/>
        <v>check</v>
      </c>
    </row>
    <row r="70" spans="2:23" ht="18.899999999999999" customHeight="1" collapsed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2:23" s="33" customFormat="1" ht="18.899999999999999" customHeight="1" x14ac:dyDescent="0.3">
      <c r="B71" s="14" t="s">
        <v>81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</row>
    <row r="72" spans="2:23" ht="18.899999999999999" customHeight="1" x14ac:dyDescent="0.3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2:23" ht="12.9" customHeight="1" x14ac:dyDescent="0.3">
      <c r="B73" s="24" t="s">
        <v>82</v>
      </c>
      <c r="C73" s="8"/>
      <c r="D73" s="8"/>
      <c r="E73" s="8"/>
      <c r="F73" s="8"/>
      <c r="G73" s="34">
        <v>458343.41000000003</v>
      </c>
      <c r="H73" s="34">
        <v>458343.41000000003</v>
      </c>
      <c r="I73" s="34">
        <v>544632.45000000007</v>
      </c>
      <c r="J73" s="34">
        <v>544632.45000000007</v>
      </c>
      <c r="K73" s="34">
        <v>599571.26</v>
      </c>
      <c r="L73" s="34">
        <v>599571.26</v>
      </c>
      <c r="M73" s="34">
        <v>343297.31</v>
      </c>
      <c r="N73" s="34">
        <v>343297.31</v>
      </c>
      <c r="O73" s="34">
        <v>1176627.8500000001</v>
      </c>
      <c r="P73" s="34">
        <v>878982.11</v>
      </c>
      <c r="Q73" s="34">
        <v>787611.25</v>
      </c>
      <c r="R73" s="34">
        <v>671714.45000000007</v>
      </c>
      <c r="S73" s="34">
        <v>647472.18999999994</v>
      </c>
      <c r="T73" s="34">
        <v>690372.03</v>
      </c>
      <c r="U73" s="34">
        <v>786840.3600000001</v>
      </c>
      <c r="V73" s="34">
        <v>1003008.8400000001</v>
      </c>
      <c r="W73" s="34">
        <v>777927.47</v>
      </c>
    </row>
    <row r="74" spans="2:23" ht="12.9" customHeight="1" x14ac:dyDescent="0.3">
      <c r="B74" s="24" t="s">
        <v>83</v>
      </c>
      <c r="C74" s="8"/>
      <c r="D74" s="8"/>
      <c r="E74" s="8"/>
      <c r="F74" s="8"/>
      <c r="G74" s="34">
        <v>199414</v>
      </c>
      <c r="H74" s="34">
        <v>199414</v>
      </c>
      <c r="I74" s="34">
        <v>14705.88</v>
      </c>
      <c r="J74" s="34">
        <v>14705.88</v>
      </c>
      <c r="K74" s="35"/>
      <c r="L74" s="34">
        <v>0</v>
      </c>
      <c r="M74" s="34">
        <v>65683.399000000005</v>
      </c>
      <c r="N74" s="34">
        <v>65683.399000000005</v>
      </c>
      <c r="O74" s="34">
        <v>176449.67</v>
      </c>
      <c r="P74" s="34">
        <v>124919.88</v>
      </c>
      <c r="Q74" s="34">
        <v>314242.89</v>
      </c>
      <c r="R74" s="34">
        <v>466337.06</v>
      </c>
      <c r="S74" s="34">
        <v>295731.19</v>
      </c>
      <c r="T74" s="34">
        <v>219291.28</v>
      </c>
      <c r="U74" s="34">
        <v>225684.37999999998</v>
      </c>
      <c r="V74" s="34">
        <v>276224.96000000002</v>
      </c>
      <c r="W74" s="34">
        <v>696818.97</v>
      </c>
    </row>
    <row r="75" spans="2:23" ht="12.9" customHeight="1" x14ac:dyDescent="0.3">
      <c r="B75" s="24" t="s">
        <v>84</v>
      </c>
      <c r="C75" s="8"/>
      <c r="D75" s="8"/>
      <c r="E75" s="8"/>
      <c r="F75" s="8"/>
      <c r="G75" s="35"/>
      <c r="H75" s="34">
        <v>0</v>
      </c>
      <c r="I75" s="35"/>
      <c r="J75" s="34">
        <v>0</v>
      </c>
      <c r="K75" s="35"/>
      <c r="L75" s="34">
        <v>0</v>
      </c>
      <c r="M75" s="35"/>
      <c r="N75" s="34">
        <v>0</v>
      </c>
      <c r="O75" s="34">
        <v>0</v>
      </c>
      <c r="P75" s="34">
        <v>0</v>
      </c>
      <c r="Q75" s="34">
        <v>0</v>
      </c>
      <c r="R75" s="34">
        <v>0.01</v>
      </c>
      <c r="S75" s="34">
        <v>0</v>
      </c>
      <c r="T75" s="34">
        <v>0</v>
      </c>
      <c r="U75" s="34">
        <v>0</v>
      </c>
      <c r="V75" s="34">
        <v>0</v>
      </c>
      <c r="W75" s="34"/>
    </row>
    <row r="76" spans="2:23" ht="12.9" customHeight="1" x14ac:dyDescent="0.3">
      <c r="B76" s="24" t="s">
        <v>85</v>
      </c>
      <c r="C76" s="8"/>
      <c r="D76" s="8"/>
      <c r="E76" s="8"/>
      <c r="F76" s="8"/>
      <c r="G76" s="35"/>
      <c r="H76" s="34">
        <v>0</v>
      </c>
      <c r="I76" s="35"/>
      <c r="J76" s="34">
        <v>0</v>
      </c>
      <c r="K76" s="35"/>
      <c r="L76" s="34">
        <v>0</v>
      </c>
      <c r="M76" s="35"/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/>
    </row>
    <row r="77" spans="2:23" ht="12.9" customHeight="1" x14ac:dyDescent="0.3">
      <c r="B77" s="24" t="s">
        <v>86</v>
      </c>
      <c r="C77" s="8"/>
      <c r="D77" s="8"/>
      <c r="E77" s="8"/>
      <c r="F77" s="8"/>
      <c r="G77" s="35"/>
      <c r="H77" s="34">
        <v>0</v>
      </c>
      <c r="I77" s="35"/>
      <c r="J77" s="34">
        <v>0</v>
      </c>
      <c r="K77" s="35"/>
      <c r="L77" s="34">
        <v>0</v>
      </c>
      <c r="M77" s="35"/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/>
    </row>
    <row r="78" spans="2:23" ht="12.9" customHeight="1" x14ac:dyDescent="0.3">
      <c r="B78" s="24" t="s">
        <v>87</v>
      </c>
      <c r="C78" s="8"/>
      <c r="D78" s="8"/>
      <c r="E78" s="8"/>
      <c r="F78" s="8"/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36">
        <v>0</v>
      </c>
      <c r="W78" s="36">
        <v>-3341.41</v>
      </c>
    </row>
    <row r="79" spans="2:23" ht="12.9" customHeight="1" x14ac:dyDescent="0.3">
      <c r="B79" s="24" t="s">
        <v>88</v>
      </c>
      <c r="C79" s="8"/>
      <c r="D79" s="8"/>
      <c r="E79" s="8"/>
      <c r="F79" s="8"/>
      <c r="G79" s="36">
        <v>-248018.37999999998</v>
      </c>
      <c r="H79" s="36">
        <v>-248018.37999999998</v>
      </c>
      <c r="I79" s="36">
        <v>-424594.74</v>
      </c>
      <c r="J79" s="36">
        <v>-424594.74</v>
      </c>
      <c r="K79" s="36">
        <v>-324369.51</v>
      </c>
      <c r="L79" s="36">
        <v>-324369.51</v>
      </c>
      <c r="M79" s="36">
        <v>-2132889.77</v>
      </c>
      <c r="N79" s="36">
        <v>-2132889.77</v>
      </c>
      <c r="O79" s="36">
        <v>-537466.06999999995</v>
      </c>
      <c r="P79" s="36">
        <v>-835317.3</v>
      </c>
      <c r="Q79" s="36">
        <v>-779551.08</v>
      </c>
      <c r="R79" s="36">
        <v>-2375106.8199999998</v>
      </c>
      <c r="S79" s="36">
        <v>-1580544.76</v>
      </c>
      <c r="T79" s="36">
        <v>-739849.1</v>
      </c>
      <c r="U79" s="36">
        <v>-763955.64</v>
      </c>
      <c r="V79" s="36">
        <v>-1057112.76</v>
      </c>
      <c r="W79" s="36">
        <v>-1439800.72</v>
      </c>
    </row>
    <row r="80" spans="2:23" ht="12.9" customHeight="1" x14ac:dyDescent="0.3">
      <c r="B80" s="24" t="s">
        <v>89</v>
      </c>
      <c r="C80" s="8"/>
      <c r="D80" s="8"/>
      <c r="E80" s="8"/>
      <c r="F80" s="8"/>
      <c r="G80" s="36">
        <v>-450581.91000000003</v>
      </c>
      <c r="H80" s="36">
        <v>-450581.91000000003</v>
      </c>
      <c r="I80" s="36">
        <v>-561150.02</v>
      </c>
      <c r="J80" s="36">
        <v>-561150.02</v>
      </c>
      <c r="K80" s="36">
        <v>-586575.8600000001</v>
      </c>
      <c r="L80" s="36">
        <v>-586575.8600000001</v>
      </c>
      <c r="M80" s="36">
        <v>-667548.96000000008</v>
      </c>
      <c r="N80" s="36">
        <v>-667548.96000000008</v>
      </c>
      <c r="O80" s="36">
        <v>-854240.16</v>
      </c>
      <c r="P80" s="36">
        <v>-1406661.84</v>
      </c>
      <c r="Q80" s="36">
        <v>-1568735.44</v>
      </c>
      <c r="R80" s="36">
        <v>-1852482.07</v>
      </c>
      <c r="S80" s="36">
        <v>-2328302.4299999997</v>
      </c>
      <c r="T80" s="36">
        <v>-2506574.11</v>
      </c>
      <c r="U80" s="36">
        <v>-1965518.55</v>
      </c>
      <c r="V80" s="36">
        <v>-2830437.11</v>
      </c>
      <c r="W80" s="36">
        <v>-4995622.34</v>
      </c>
    </row>
    <row r="81" spans="2:23" ht="12.9" customHeight="1" x14ac:dyDescent="0.3">
      <c r="B81" s="24" t="s">
        <v>90</v>
      </c>
      <c r="C81" s="8"/>
      <c r="D81" s="8"/>
      <c r="E81" s="8"/>
      <c r="F81" s="8"/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0</v>
      </c>
      <c r="V81" s="36">
        <v>0</v>
      </c>
      <c r="W81" s="36"/>
    </row>
    <row r="82" spans="2:23" ht="12.9" customHeight="1" x14ac:dyDescent="0.3">
      <c r="B82" s="24" t="s">
        <v>91</v>
      </c>
      <c r="C82" s="8"/>
      <c r="D82" s="44"/>
      <c r="E82" s="44"/>
      <c r="F82" s="44"/>
      <c r="G82" s="43">
        <v>-296023.14999999997</v>
      </c>
      <c r="H82" s="43">
        <v>-296023.14999999997</v>
      </c>
      <c r="I82" s="43">
        <v>0</v>
      </c>
      <c r="J82" s="43">
        <v>0</v>
      </c>
      <c r="K82" s="43">
        <v>0</v>
      </c>
      <c r="L82" s="43">
        <v>0</v>
      </c>
      <c r="M82" s="43">
        <v>-116673</v>
      </c>
      <c r="N82" s="43">
        <v>-116673</v>
      </c>
      <c r="O82" s="43">
        <v>0</v>
      </c>
      <c r="P82" s="43">
        <v>0</v>
      </c>
      <c r="Q82" s="43">
        <v>-61143.71</v>
      </c>
      <c r="R82" s="43">
        <v>-23349.56</v>
      </c>
      <c r="S82" s="43">
        <v>178077.5</v>
      </c>
      <c r="T82" s="43">
        <v>-32943.08</v>
      </c>
      <c r="U82" s="43">
        <v>-25844.58</v>
      </c>
      <c r="V82" s="43">
        <v>305122.68</v>
      </c>
      <c r="W82" s="43">
        <v>-1812.04</v>
      </c>
    </row>
    <row r="83" spans="2:23" ht="12.9" customHeight="1" x14ac:dyDescent="0.3">
      <c r="B83" s="24" t="s">
        <v>92</v>
      </c>
      <c r="C83" s="8"/>
      <c r="D83" s="8"/>
      <c r="E83" s="8"/>
      <c r="F83" s="8"/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-983661.75</v>
      </c>
      <c r="S83" s="36">
        <v>21291.780000000002</v>
      </c>
      <c r="T83" s="36">
        <v>218105.47999999998</v>
      </c>
      <c r="U83" s="36">
        <v>0</v>
      </c>
      <c r="V83" s="36">
        <v>0</v>
      </c>
      <c r="W83" s="36"/>
    </row>
    <row r="84" spans="2:23" ht="12.9" customHeight="1" x14ac:dyDescent="0.3">
      <c r="B84" s="24" t="s">
        <v>93</v>
      </c>
      <c r="C84" s="8"/>
      <c r="D84" s="8"/>
      <c r="E84" s="8"/>
      <c r="F84" s="8"/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-240000</v>
      </c>
      <c r="R84" s="36">
        <v>0</v>
      </c>
      <c r="S84" s="36">
        <v>0</v>
      </c>
      <c r="T84" s="36">
        <v>0</v>
      </c>
      <c r="U84" s="36">
        <v>0</v>
      </c>
      <c r="V84" s="36">
        <v>0</v>
      </c>
      <c r="W84" s="36"/>
    </row>
    <row r="85" spans="2:23" ht="12.9" customHeight="1" x14ac:dyDescent="0.3">
      <c r="B85" s="24" t="s">
        <v>94</v>
      </c>
      <c r="C85" s="8"/>
      <c r="D85" s="8"/>
      <c r="E85" s="8"/>
      <c r="F85" s="8"/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/>
    </row>
    <row r="86" spans="2:23" ht="12.9" customHeight="1" x14ac:dyDescent="0.3">
      <c r="B86" s="24" t="s">
        <v>95</v>
      </c>
      <c r="C86" s="8"/>
      <c r="D86" s="8"/>
      <c r="E86" s="8"/>
      <c r="F86" s="8"/>
      <c r="G86" s="35"/>
      <c r="H86" s="34">
        <v>0</v>
      </c>
      <c r="I86" s="35"/>
      <c r="J86" s="34">
        <v>0</v>
      </c>
      <c r="K86" s="35"/>
      <c r="L86" s="34">
        <v>0</v>
      </c>
      <c r="M86" s="35"/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/>
    </row>
    <row r="87" spans="2:23" ht="12.9" customHeight="1" x14ac:dyDescent="0.3">
      <c r="B87" s="24" t="s">
        <v>96</v>
      </c>
      <c r="C87" s="8"/>
      <c r="D87" s="8"/>
      <c r="E87" s="8"/>
      <c r="F87" s="8"/>
      <c r="G87" s="34">
        <v>1413580.54</v>
      </c>
      <c r="H87" s="34">
        <v>1413580.54</v>
      </c>
      <c r="I87" s="34">
        <v>700364.03</v>
      </c>
      <c r="J87" s="34">
        <v>700364.03</v>
      </c>
      <c r="K87" s="34">
        <v>347209.08</v>
      </c>
      <c r="L87" s="34">
        <v>347209.08</v>
      </c>
      <c r="M87" s="34">
        <v>3033170.71</v>
      </c>
      <c r="N87" s="34">
        <v>3033170.71</v>
      </c>
      <c r="O87" s="34">
        <v>204001.27000000002</v>
      </c>
      <c r="P87" s="34">
        <v>1567966.87</v>
      </c>
      <c r="Q87" s="34">
        <v>1902810.8800000001</v>
      </c>
      <c r="R87" s="34">
        <v>4311800.21</v>
      </c>
      <c r="S87" s="34">
        <v>1390481.8800000001</v>
      </c>
      <c r="T87" s="34">
        <v>2162591.7400000002</v>
      </c>
      <c r="U87" s="34">
        <v>1226596.29</v>
      </c>
      <c r="V87" s="34">
        <v>2699950.58</v>
      </c>
      <c r="W87" s="34">
        <v>1283575.53</v>
      </c>
    </row>
    <row r="88" spans="2:23" ht="12.9" customHeight="1" x14ac:dyDescent="0.3">
      <c r="B88" s="24" t="s">
        <v>97</v>
      </c>
      <c r="C88" s="8"/>
      <c r="D88" s="8"/>
      <c r="E88" s="8"/>
      <c r="F88" s="8"/>
      <c r="G88" s="43">
        <v>-619863.61</v>
      </c>
      <c r="H88" s="43">
        <v>-619863.61</v>
      </c>
      <c r="I88" s="43">
        <v>-143731.57999999999</v>
      </c>
      <c r="J88" s="43">
        <v>-143731.57999999999</v>
      </c>
      <c r="K88" s="43">
        <v>-30967.760000000002</v>
      </c>
      <c r="L88" s="43">
        <v>-30967.760000000002</v>
      </c>
      <c r="M88" s="43">
        <v>-137941.31999999998</v>
      </c>
      <c r="N88" s="43">
        <v>-137941.31999999998</v>
      </c>
      <c r="O88" s="43">
        <v>-45721.759999999995</v>
      </c>
      <c r="P88" s="43">
        <v>-180567.91</v>
      </c>
      <c r="Q88" s="43">
        <v>-147895.81</v>
      </c>
      <c r="R88" s="43">
        <v>-27011.99</v>
      </c>
      <c r="S88" s="43">
        <v>-606483.43000000005</v>
      </c>
      <c r="T88" s="43">
        <v>-156308.93</v>
      </c>
      <c r="U88" s="43">
        <v>-220483.94</v>
      </c>
      <c r="V88" s="43">
        <v>-378905.79000000004</v>
      </c>
      <c r="W88" s="43">
        <v>-458363.47</v>
      </c>
    </row>
    <row r="89" spans="2:23" ht="12.9" customHeight="1" x14ac:dyDescent="0.3">
      <c r="B89" s="25" t="s">
        <v>98</v>
      </c>
      <c r="C89" s="10"/>
      <c r="D89" s="10"/>
      <c r="E89" s="10"/>
      <c r="F89" s="10"/>
      <c r="G89" s="37">
        <f>SUM(G73:G88)</f>
        <v>456850.9</v>
      </c>
      <c r="H89" s="37">
        <f t="shared" ref="H89:W89" si="8">SUM(H73:H88)</f>
        <v>456850.9</v>
      </c>
      <c r="I89" s="37">
        <f t="shared" si="8"/>
        <v>130226.02000000011</v>
      </c>
      <c r="J89" s="37">
        <f t="shared" si="8"/>
        <v>130226.02000000011</v>
      </c>
      <c r="K89" s="37">
        <f t="shared" si="8"/>
        <v>4867.2099999999118</v>
      </c>
      <c r="L89" s="37">
        <f t="shared" si="8"/>
        <v>4867.2099999999118</v>
      </c>
      <c r="M89" s="37">
        <f t="shared" si="8"/>
        <v>387098.36899999983</v>
      </c>
      <c r="N89" s="37">
        <f t="shared" si="8"/>
        <v>387098.36899999983</v>
      </c>
      <c r="O89" s="37">
        <f t="shared" si="8"/>
        <v>119650.80000000006</v>
      </c>
      <c r="P89" s="37">
        <f t="shared" si="8"/>
        <v>149321.80999999997</v>
      </c>
      <c r="Q89" s="37">
        <f t="shared" si="8"/>
        <v>207338.98000000027</v>
      </c>
      <c r="R89" s="37">
        <f t="shared" si="8"/>
        <v>188239.5399999998</v>
      </c>
      <c r="S89" s="37">
        <f t="shared" si="8"/>
        <v>-1982276.0799999996</v>
      </c>
      <c r="T89" s="37">
        <f t="shared" si="8"/>
        <v>-145314.68999999977</v>
      </c>
      <c r="U89" s="37">
        <f t="shared" si="8"/>
        <v>-736681.67999999993</v>
      </c>
      <c r="V89" s="37">
        <f t="shared" si="8"/>
        <v>17851.400000000373</v>
      </c>
      <c r="W89" s="37">
        <f t="shared" si="8"/>
        <v>-4140618.0099999988</v>
      </c>
    </row>
    <row r="90" spans="2:23" ht="12.9" customHeight="1" x14ac:dyDescent="0.3">
      <c r="B90" s="24" t="s">
        <v>99</v>
      </c>
      <c r="C90" s="8"/>
      <c r="D90" s="8"/>
      <c r="E90" s="8"/>
      <c r="F90" s="8"/>
      <c r="G90" s="43">
        <v>-2727.7799999999997</v>
      </c>
      <c r="H90" s="43">
        <v>-2727.7799999999997</v>
      </c>
      <c r="I90" s="43">
        <v>-3590.48</v>
      </c>
      <c r="J90" s="43">
        <v>-3590.48</v>
      </c>
      <c r="K90" s="43">
        <v>-903.87</v>
      </c>
      <c r="L90" s="43">
        <v>-903.87</v>
      </c>
      <c r="M90" s="43">
        <v>-1476.24</v>
      </c>
      <c r="N90" s="43">
        <v>-1476.24</v>
      </c>
      <c r="O90" s="43">
        <v>-42190.310000000005</v>
      </c>
      <c r="P90" s="43">
        <v>-103128.98</v>
      </c>
      <c r="Q90" s="43">
        <v>-157458.61000000002</v>
      </c>
      <c r="R90" s="43">
        <v>-108988.61</v>
      </c>
      <c r="S90" s="43">
        <v>-131260.25</v>
      </c>
      <c r="T90" s="43">
        <v>-144557.16</v>
      </c>
      <c r="U90" s="43">
        <v>-77163.199999999997</v>
      </c>
      <c r="V90" s="43">
        <v>-70138.399999999994</v>
      </c>
      <c r="W90" s="43">
        <v>-273429.65999999997</v>
      </c>
    </row>
    <row r="91" spans="2:23" ht="12.9" customHeight="1" x14ac:dyDescent="0.3">
      <c r="B91" s="24" t="s">
        <v>100</v>
      </c>
      <c r="C91" s="8"/>
      <c r="D91" s="8"/>
      <c r="E91" s="8"/>
      <c r="F91" s="8"/>
      <c r="G91" s="43">
        <v>0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-48958.340000000004</v>
      </c>
      <c r="T91" s="43">
        <v>0</v>
      </c>
      <c r="U91" s="43">
        <v>0</v>
      </c>
      <c r="V91" s="43">
        <v>100794.44</v>
      </c>
      <c r="W91" s="43"/>
    </row>
    <row r="92" spans="2:23" ht="12.9" customHeight="1" x14ac:dyDescent="0.3">
      <c r="B92" s="25" t="s">
        <v>101</v>
      </c>
      <c r="C92" s="10"/>
      <c r="D92" s="10"/>
      <c r="E92" s="10"/>
      <c r="F92" s="10"/>
      <c r="G92" s="37">
        <f>SUM(G89:G91)</f>
        <v>454123.12</v>
      </c>
      <c r="H92" s="37">
        <f t="shared" ref="H92:W92" si="9">SUM(H89:H91)</f>
        <v>454123.12</v>
      </c>
      <c r="I92" s="37">
        <f t="shared" si="9"/>
        <v>126635.54000000011</v>
      </c>
      <c r="J92" s="37">
        <f t="shared" si="9"/>
        <v>126635.54000000011</v>
      </c>
      <c r="K92" s="37">
        <f t="shared" si="9"/>
        <v>3963.3399999999119</v>
      </c>
      <c r="L92" s="37">
        <f t="shared" si="9"/>
        <v>3963.3399999999119</v>
      </c>
      <c r="M92" s="37">
        <f t="shared" si="9"/>
        <v>385622.12899999984</v>
      </c>
      <c r="N92" s="37">
        <f t="shared" si="9"/>
        <v>385622.12899999984</v>
      </c>
      <c r="O92" s="37">
        <f t="shared" si="9"/>
        <v>77460.490000000049</v>
      </c>
      <c r="P92" s="37">
        <f t="shared" si="9"/>
        <v>46192.829999999973</v>
      </c>
      <c r="Q92" s="37">
        <f t="shared" si="9"/>
        <v>49880.370000000257</v>
      </c>
      <c r="R92" s="37">
        <f t="shared" si="9"/>
        <v>79250.929999999804</v>
      </c>
      <c r="S92" s="37">
        <f t="shared" si="9"/>
        <v>-2162494.6699999995</v>
      </c>
      <c r="T92" s="37">
        <f t="shared" si="9"/>
        <v>-289871.84999999974</v>
      </c>
      <c r="U92" s="37">
        <f t="shared" si="9"/>
        <v>-813844.87999999989</v>
      </c>
      <c r="V92" s="37">
        <f t="shared" si="9"/>
        <v>48507.440000000381</v>
      </c>
      <c r="W92" s="37">
        <f t="shared" si="9"/>
        <v>-4414047.669999999</v>
      </c>
    </row>
    <row r="93" spans="2:23" ht="12.9" customHeight="1" x14ac:dyDescent="0.3">
      <c r="B93" s="24" t="s">
        <v>102</v>
      </c>
      <c r="C93" s="8"/>
      <c r="D93" s="8"/>
      <c r="E93" s="8"/>
      <c r="F93" s="8"/>
      <c r="G93" s="45"/>
      <c r="H93" s="46">
        <v>0</v>
      </c>
      <c r="I93" s="45"/>
      <c r="J93" s="46">
        <v>0</v>
      </c>
      <c r="K93" s="45"/>
      <c r="L93" s="46">
        <v>0</v>
      </c>
      <c r="M93" s="45"/>
      <c r="N93" s="46">
        <v>0</v>
      </c>
      <c r="O93" s="46">
        <v>0</v>
      </c>
      <c r="P93" s="46">
        <v>0</v>
      </c>
      <c r="Q93" s="46">
        <v>0</v>
      </c>
      <c r="R93" s="46">
        <v>0</v>
      </c>
      <c r="S93" s="46">
        <v>240.2</v>
      </c>
      <c r="T93" s="46">
        <v>0</v>
      </c>
      <c r="U93" s="46">
        <v>0</v>
      </c>
      <c r="V93" s="46">
        <v>0</v>
      </c>
      <c r="W93" s="46"/>
    </row>
    <row r="94" spans="2:23" ht="12.9" customHeight="1" x14ac:dyDescent="0.3">
      <c r="B94" s="24" t="s">
        <v>103</v>
      </c>
      <c r="C94" s="8"/>
      <c r="D94" s="8"/>
      <c r="E94" s="8"/>
      <c r="F94" s="8"/>
      <c r="G94" s="43">
        <v>-115184.5</v>
      </c>
      <c r="H94" s="43">
        <v>-115184.5</v>
      </c>
      <c r="I94" s="43">
        <v>-41452.519999999997</v>
      </c>
      <c r="J94" s="43">
        <v>-41452.519999999997</v>
      </c>
      <c r="K94" s="43">
        <v>-51258.78</v>
      </c>
      <c r="L94" s="43">
        <v>-51258.78</v>
      </c>
      <c r="M94" s="43">
        <v>-260405.8</v>
      </c>
      <c r="N94" s="43">
        <v>-260405.8</v>
      </c>
      <c r="O94" s="43">
        <v>-75710.53</v>
      </c>
      <c r="P94" s="43">
        <v>-16145.369999999999</v>
      </c>
      <c r="Q94" s="43">
        <v>-30706.14</v>
      </c>
      <c r="R94" s="43">
        <v>-58944.310000000005</v>
      </c>
      <c r="S94" s="43">
        <v>-38942.67</v>
      </c>
      <c r="T94" s="43">
        <v>-97736.239999999991</v>
      </c>
      <c r="U94" s="43">
        <v>-243.56</v>
      </c>
      <c r="V94" s="43">
        <v>-28761.66</v>
      </c>
      <c r="W94" s="43">
        <v>-2350.4</v>
      </c>
    </row>
    <row r="95" spans="2:23" ht="12.9" customHeight="1" x14ac:dyDescent="0.3">
      <c r="B95" s="25" t="s">
        <v>104</v>
      </c>
      <c r="C95" s="10"/>
      <c r="D95" s="10"/>
      <c r="E95" s="10"/>
      <c r="F95" s="10"/>
      <c r="G95" s="37">
        <f>SUM(G92:G94)</f>
        <v>338938.62</v>
      </c>
      <c r="H95" s="37">
        <f t="shared" ref="H95:W95" si="10">SUM(H92:H94)</f>
        <v>338938.62</v>
      </c>
      <c r="I95" s="37">
        <f t="shared" si="10"/>
        <v>85183.020000000106</v>
      </c>
      <c r="J95" s="37">
        <f t="shared" si="10"/>
        <v>85183.020000000106</v>
      </c>
      <c r="K95" s="37">
        <f t="shared" si="10"/>
        <v>-47295.44000000009</v>
      </c>
      <c r="L95" s="37">
        <f t="shared" si="10"/>
        <v>-47295.44000000009</v>
      </c>
      <c r="M95" s="37">
        <f t="shared" si="10"/>
        <v>125216.32899999985</v>
      </c>
      <c r="N95" s="37">
        <f t="shared" si="10"/>
        <v>125216.32899999985</v>
      </c>
      <c r="O95" s="37">
        <f t="shared" si="10"/>
        <v>1749.9600000000501</v>
      </c>
      <c r="P95" s="37">
        <f t="shared" si="10"/>
        <v>30047.459999999974</v>
      </c>
      <c r="Q95" s="37">
        <f t="shared" si="10"/>
        <v>19174.230000000258</v>
      </c>
      <c r="R95" s="37">
        <f t="shared" si="10"/>
        <v>20306.619999999799</v>
      </c>
      <c r="S95" s="37">
        <f t="shared" si="10"/>
        <v>-2201197.1399999992</v>
      </c>
      <c r="T95" s="37">
        <f t="shared" si="10"/>
        <v>-387608.08999999973</v>
      </c>
      <c r="U95" s="37">
        <f t="shared" si="10"/>
        <v>-814088.44</v>
      </c>
      <c r="V95" s="37">
        <f t="shared" si="10"/>
        <v>19745.780000000381</v>
      </c>
      <c r="W95" s="37">
        <f t="shared" si="10"/>
        <v>-4416398.0699999994</v>
      </c>
    </row>
    <row r="96" spans="2:23" ht="12.9" customHeight="1" x14ac:dyDescent="0.3">
      <c r="B96" s="24" t="s">
        <v>105</v>
      </c>
      <c r="C96" s="8"/>
      <c r="D96" s="8"/>
      <c r="E96" s="8"/>
      <c r="F96" s="8"/>
      <c r="G96" s="36">
        <v>-577853.28999999992</v>
      </c>
      <c r="H96" s="36">
        <v>-577853.28999999992</v>
      </c>
      <c r="I96" s="36">
        <v>-47993.67</v>
      </c>
      <c r="J96" s="36">
        <v>-47993.67</v>
      </c>
      <c r="K96" s="36">
        <v>10000</v>
      </c>
      <c r="L96" s="36">
        <v>10000</v>
      </c>
      <c r="M96" s="36">
        <v>-299559.53999999998</v>
      </c>
      <c r="N96" s="36">
        <v>-299559.53999999998</v>
      </c>
      <c r="O96" s="36">
        <v>-13129.640000000001</v>
      </c>
      <c r="P96" s="36">
        <v>-21138.649999999998</v>
      </c>
      <c r="Q96" s="36">
        <v>-18071.8</v>
      </c>
      <c r="R96" s="36">
        <v>-19384.329999999998</v>
      </c>
      <c r="S96" s="36">
        <v>-58900.51</v>
      </c>
      <c r="T96" s="36">
        <v>-65068.350000000006</v>
      </c>
      <c r="U96" s="36">
        <v>-56301.67</v>
      </c>
      <c r="V96" s="36">
        <v>-14054.47</v>
      </c>
      <c r="W96" s="36">
        <v>-59564.82</v>
      </c>
    </row>
    <row r="97" spans="2:23" ht="12.9" customHeight="1" thickBot="1" x14ac:dyDescent="0.35">
      <c r="B97" s="26" t="s">
        <v>61</v>
      </c>
      <c r="C97" s="12"/>
      <c r="D97" s="12"/>
      <c r="E97" s="12"/>
      <c r="F97" s="12"/>
      <c r="G97" s="38">
        <f>G95+G96</f>
        <v>-238914.66999999993</v>
      </c>
      <c r="H97" s="38">
        <f t="shared" ref="H97:W97" si="11">H95+H96</f>
        <v>-238914.66999999993</v>
      </c>
      <c r="I97" s="38">
        <f t="shared" si="11"/>
        <v>37189.350000000108</v>
      </c>
      <c r="J97" s="38">
        <f t="shared" si="11"/>
        <v>37189.350000000108</v>
      </c>
      <c r="K97" s="38">
        <f t="shared" si="11"/>
        <v>-37295.44000000009</v>
      </c>
      <c r="L97" s="38">
        <f t="shared" si="11"/>
        <v>-37295.44000000009</v>
      </c>
      <c r="M97" s="38">
        <f t="shared" si="11"/>
        <v>-174343.21100000013</v>
      </c>
      <c r="N97" s="38">
        <f t="shared" si="11"/>
        <v>-174343.21100000013</v>
      </c>
      <c r="O97" s="38">
        <f t="shared" si="11"/>
        <v>-11379.679999999951</v>
      </c>
      <c r="P97" s="38">
        <f t="shared" si="11"/>
        <v>8908.8099999999758</v>
      </c>
      <c r="Q97" s="38">
        <f t="shared" si="11"/>
        <v>1102.4300000002586</v>
      </c>
      <c r="R97" s="38">
        <f t="shared" si="11"/>
        <v>922.28999999980078</v>
      </c>
      <c r="S97" s="38">
        <f t="shared" si="11"/>
        <v>-2260097.649999999</v>
      </c>
      <c r="T97" s="38">
        <f t="shared" si="11"/>
        <v>-452676.43999999971</v>
      </c>
      <c r="U97" s="38">
        <f t="shared" si="11"/>
        <v>-870390.11</v>
      </c>
      <c r="V97" s="38">
        <f t="shared" si="11"/>
        <v>5691.3100000003815</v>
      </c>
      <c r="W97" s="38">
        <f t="shared" si="11"/>
        <v>-4475962.8899999997</v>
      </c>
    </row>
    <row r="98" spans="2:23" ht="12.9" customHeight="1" thickTop="1" x14ac:dyDescent="0.3">
      <c r="B98" s="24" t="s">
        <v>106</v>
      </c>
      <c r="C98" s="8"/>
      <c r="D98" s="8"/>
      <c r="E98" s="8"/>
      <c r="F98" s="8"/>
      <c r="G98" s="35"/>
      <c r="H98" s="34">
        <v>0</v>
      </c>
      <c r="I98" s="35"/>
      <c r="J98" s="34">
        <v>0</v>
      </c>
      <c r="K98" s="35"/>
      <c r="L98" s="34">
        <v>0</v>
      </c>
      <c r="M98" s="35"/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</row>
  </sheetData>
  <conditionalFormatting sqref="C69:W69">
    <cfRule type="cellIs" dxfId="0" priority="1" operator="equal">
      <formula>"check"</formula>
    </cfRule>
  </conditionalFormatting>
  <pageMargins left="0" right="0" top="0" bottom="0" header="0.5" footer="0.5"/>
  <pageSetup scale="4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>Bureau van Dijk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Carvalho</dc:creator>
  <cp:lastModifiedBy>Claudio Carvalho</cp:lastModifiedBy>
  <dcterms:created xsi:type="dcterms:W3CDTF">2025-07-08T08:58:37Z</dcterms:created>
  <dcterms:modified xsi:type="dcterms:W3CDTF">2026-04-28T09:14:36Z</dcterms:modified>
</cp:coreProperties>
</file>